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\incentivi\decreti x liquidazione 2025\Teatro romano TS\"/>
    </mc:Choice>
  </mc:AlternateContent>
  <xr:revisionPtr revIDLastSave="0" documentId="13_ncr:1_{FA68F314-A706-45AB-AD34-A5FD86F82DE9}" xr6:coauthVersionLast="36" xr6:coauthVersionMax="36" xr10:uidLastSave="{00000000-0000-0000-0000-000000000000}"/>
  <bookViews>
    <workbookView xWindow="-108" yWindow="-108" windowWidth="23256" windowHeight="13896" xr2:uid="{00000000-000D-0000-FFFF-FFFF00000000}"/>
  </bookViews>
  <sheets>
    <sheet name="All.1_rev2" sheetId="2" r:id="rId1"/>
    <sheet name="Foglio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2" l="1"/>
  <c r="W8" i="2"/>
  <c r="W9" i="2"/>
  <c r="W10" i="2"/>
  <c r="W11" i="2"/>
  <c r="W12" i="2"/>
  <c r="W13" i="2"/>
  <c r="W14" i="2"/>
  <c r="W15" i="2"/>
  <c r="V7" i="2"/>
  <c r="V8" i="2"/>
  <c r="V9" i="2"/>
  <c r="V10" i="2"/>
  <c r="V11" i="2"/>
  <c r="V12" i="2"/>
  <c r="V13" i="2"/>
  <c r="V14" i="2"/>
  <c r="V15" i="2"/>
  <c r="S7" i="2"/>
  <c r="S8" i="2"/>
  <c r="S9" i="2"/>
  <c r="S10" i="2"/>
  <c r="S11" i="2"/>
  <c r="S12" i="2"/>
  <c r="S13" i="2"/>
  <c r="S14" i="2"/>
  <c r="S15" i="2"/>
  <c r="Q7" i="2"/>
  <c r="Q8" i="2"/>
  <c r="Q9" i="2"/>
  <c r="Q10" i="2"/>
  <c r="Q11" i="2"/>
  <c r="Q12" i="2"/>
  <c r="Q13" i="2"/>
  <c r="Q14" i="2"/>
  <c r="Q15" i="2"/>
  <c r="P7" i="2"/>
  <c r="P8" i="2"/>
  <c r="P9" i="2"/>
  <c r="P10" i="2"/>
  <c r="P11" i="2"/>
  <c r="P12" i="2"/>
  <c r="P13" i="2"/>
  <c r="P14" i="2"/>
  <c r="P15" i="2"/>
  <c r="N9" i="2"/>
  <c r="M7" i="2"/>
  <c r="N7" i="2" s="1"/>
  <c r="M8" i="2"/>
  <c r="N8" i="2" s="1"/>
  <c r="M9" i="2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K7" i="2"/>
  <c r="K8" i="2"/>
  <c r="K9" i="2"/>
  <c r="K10" i="2"/>
  <c r="K11" i="2"/>
  <c r="K12" i="2"/>
  <c r="K13" i="2"/>
  <c r="K14" i="2"/>
  <c r="K15" i="2"/>
  <c r="AQ15" i="2" l="1"/>
  <c r="AQ14" i="2"/>
  <c r="AQ13" i="2"/>
  <c r="AQ12" i="2"/>
  <c r="AQ11" i="2"/>
  <c r="AQ10" i="2"/>
  <c r="AQ9" i="2"/>
  <c r="AQ8" i="2"/>
  <c r="AQ7" i="2"/>
  <c r="T7" i="2" l="1"/>
  <c r="T8" i="2"/>
  <c r="T9" i="2"/>
  <c r="T10" i="2"/>
  <c r="T11" i="2"/>
  <c r="T12" i="2"/>
  <c r="T13" i="2"/>
  <c r="T15" i="2"/>
  <c r="AR7" i="2"/>
  <c r="AS7" i="2" s="1"/>
  <c r="AR8" i="2"/>
  <c r="AS8" i="2" s="1"/>
  <c r="AR9" i="2"/>
  <c r="AS9" i="2" s="1"/>
  <c r="AR10" i="2"/>
  <c r="AS10" i="2" s="1"/>
  <c r="AR11" i="2"/>
  <c r="AS11" i="2" s="1"/>
  <c r="AR12" i="2"/>
  <c r="AS12" i="2" s="1"/>
  <c r="AR13" i="2"/>
  <c r="AS13" i="2" s="1"/>
  <c r="AR14" i="2"/>
  <c r="AS14" i="2" s="1"/>
  <c r="AR15" i="2"/>
  <c r="AS15" i="2" s="1"/>
  <c r="AR6" i="2"/>
  <c r="AS6" i="2" s="1"/>
  <c r="AO15" i="2"/>
  <c r="AO14" i="2"/>
  <c r="AO13" i="2"/>
  <c r="AO12" i="2"/>
  <c r="AO11" i="2"/>
  <c r="AO10" i="2"/>
  <c r="AO9" i="2"/>
  <c r="AO8" i="2"/>
  <c r="AO7" i="2"/>
  <c r="AM15" i="2"/>
  <c r="AM14" i="2"/>
  <c r="AM13" i="2"/>
  <c r="AM12" i="2"/>
  <c r="AM11" i="2"/>
  <c r="AM10" i="2"/>
  <c r="AM9" i="2"/>
  <c r="AM8" i="2"/>
  <c r="AM7" i="2"/>
  <c r="AK15" i="2"/>
  <c r="AK14" i="2"/>
  <c r="AK13" i="2"/>
  <c r="AK12" i="2"/>
  <c r="AK11" i="2"/>
  <c r="AK10" i="2"/>
  <c r="AK9" i="2"/>
  <c r="AK8" i="2"/>
  <c r="AK7" i="2"/>
  <c r="AI7" i="2"/>
  <c r="AI8" i="2"/>
  <c r="AI9" i="2"/>
  <c r="AI10" i="2"/>
  <c r="AI11" i="2"/>
  <c r="AI12" i="2"/>
  <c r="AI13" i="2"/>
  <c r="AI14" i="2"/>
  <c r="AI15" i="2"/>
  <c r="AG7" i="2"/>
  <c r="AG8" i="2"/>
  <c r="AG9" i="2"/>
  <c r="AG10" i="2"/>
  <c r="AG11" i="2"/>
  <c r="AG12" i="2"/>
  <c r="AG13" i="2"/>
  <c r="AG14" i="2"/>
  <c r="AG15" i="2"/>
  <c r="AE7" i="2"/>
  <c r="AE8" i="2"/>
  <c r="AE9" i="2"/>
  <c r="AE10" i="2"/>
  <c r="AE11" i="2"/>
  <c r="AE12" i="2"/>
  <c r="AE13" i="2"/>
  <c r="AE14" i="2"/>
  <c r="AE15" i="2"/>
  <c r="AC7" i="2"/>
  <c r="AC8" i="2"/>
  <c r="AC9" i="2"/>
  <c r="AC10" i="2"/>
  <c r="AC11" i="2"/>
  <c r="AC12" i="2"/>
  <c r="AC13" i="2"/>
  <c r="AC14" i="2"/>
  <c r="AC15" i="2"/>
  <c r="AA7" i="2"/>
  <c r="AA8" i="2"/>
  <c r="AA9" i="2"/>
  <c r="AA10" i="2"/>
  <c r="AA11" i="2"/>
  <c r="AA12" i="2"/>
  <c r="AA13" i="2"/>
  <c r="AA14" i="2"/>
  <c r="AA15" i="2"/>
  <c r="T14" i="2" l="1"/>
  <c r="X7" i="2"/>
  <c r="X8" i="2"/>
  <c r="X11" i="2"/>
  <c r="X12" i="2"/>
  <c r="X15" i="2"/>
  <c r="X14" i="2" l="1"/>
  <c r="X10" i="2"/>
  <c r="X13" i="2"/>
  <c r="X9" i="2"/>
  <c r="K6" i="2"/>
  <c r="Y12" i="2" l="1"/>
  <c r="AT12" i="2" s="1"/>
  <c r="AU12" i="2" s="1"/>
  <c r="Y7" i="2"/>
  <c r="AT7" i="2" s="1"/>
  <c r="AU7" i="2" s="1"/>
  <c r="Y9" i="2"/>
  <c r="AT9" i="2" s="1"/>
  <c r="AU9" i="2" s="1"/>
  <c r="Y11" i="2"/>
  <c r="AT11" i="2" s="1"/>
  <c r="AU11" i="2" s="1"/>
  <c r="Y13" i="2"/>
  <c r="AT13" i="2" s="1"/>
  <c r="AU13" i="2" s="1"/>
  <c r="Y10" i="2"/>
  <c r="AT10" i="2" s="1"/>
  <c r="AU10" i="2" s="1"/>
  <c r="Y15" i="2"/>
  <c r="AT15" i="2" s="1"/>
  <c r="AU15" i="2" s="1"/>
  <c r="Y14" i="2"/>
  <c r="AT14" i="2" s="1"/>
  <c r="AU14" i="2" s="1"/>
  <c r="Y8" i="2"/>
  <c r="AT8" i="2" s="1"/>
  <c r="AU8" i="2" s="1"/>
  <c r="M6" i="2"/>
  <c r="N6" i="2" l="1"/>
  <c r="V6" i="2" l="1"/>
  <c r="S6" i="2"/>
  <c r="P6" i="2"/>
  <c r="Q6" i="2" s="1"/>
  <c r="T6" i="2"/>
  <c r="W6" i="2"/>
  <c r="X6" i="2" l="1"/>
  <c r="Y6" i="2" l="1"/>
  <c r="AQ6" i="2" s="1"/>
  <c r="AM6" i="2" l="1"/>
  <c r="AI6" i="2"/>
  <c r="AE6" i="2"/>
  <c r="AA6" i="2"/>
  <c r="AT6" i="2"/>
  <c r="AU6" i="2" s="1"/>
  <c r="AO6" i="2"/>
  <c r="AK6" i="2"/>
  <c r="AG6" i="2"/>
  <c r="AC6" i="2"/>
</calcChain>
</file>

<file path=xl/sharedStrings.xml><?xml version="1.0" encoding="utf-8"?>
<sst xmlns="http://schemas.openxmlformats.org/spreadsheetml/2006/main" count="174" uniqueCount="129">
  <si>
    <t>Data bonifico</t>
  </si>
  <si>
    <t xml:space="preserve">20% DELL'IMPORTO VERSATO    </t>
  </si>
  <si>
    <t>Destinato alle funzioni tecniche</t>
  </si>
  <si>
    <t>mail</t>
  </si>
  <si>
    <t>Tel.</t>
  </si>
  <si>
    <t xml:space="preserve">REFERENTE </t>
  </si>
  <si>
    <t>CUP</t>
  </si>
  <si>
    <t>STRUTTURA CENTRALE CHE HA FORNITO IL PARERE DI COMPETENZA</t>
  </si>
  <si>
    <t>STRUTTURA CENTRALE CHE HA SVOLTO L'ATTIVITA' DI PROGRAMMAZIONE</t>
  </si>
  <si>
    <t>ISTITUTO</t>
  </si>
  <si>
    <t>OGGETTO LAVORI</t>
  </si>
  <si>
    <r>
      <t xml:space="preserve">LORDO DIPENDENTE DA ASSEGNARE CON DECRETO DI RIPARTO PER LE </t>
    </r>
    <r>
      <rPr>
        <b/>
        <u/>
        <sz val="11"/>
        <color theme="1"/>
        <rFont val="Calibri"/>
        <family val="2"/>
        <scheme val="minor"/>
      </rPr>
      <t>FUNZIONI TECNICHE EFFETTIVAMENTE SVOLTE</t>
    </r>
  </si>
  <si>
    <t>IMPORTO A BASE GARA</t>
  </si>
  <si>
    <t>DM O ALTRO ATTO DI PROGRAMMAZIONE</t>
  </si>
  <si>
    <t>Destinato agli utilizzi previsti dall'art. 113, co. 4 del D.Lgs. 50/2016</t>
  </si>
  <si>
    <t>IMPORTO VERSATO ai sensi dell'art. 3, del DM 158/2021</t>
  </si>
  <si>
    <t>CIG</t>
  </si>
  <si>
    <t>% 
RISORSE DESTINATE AL FONDO INCENTIVANTE</t>
  </si>
  <si>
    <t>seleziona tipo di procedura</t>
  </si>
  <si>
    <r>
      <t xml:space="preserve">TIPOLOGIA PROCEDURA </t>
    </r>
    <r>
      <rPr>
        <b/>
        <sz val="11"/>
        <color rgb="FFFF0000"/>
        <rFont val="Calibri"/>
        <family val="2"/>
        <scheme val="minor"/>
      </rPr>
      <t xml:space="preserve"> </t>
    </r>
  </si>
  <si>
    <t>* DEVE ESSERE EFFETTUATO UN VERSAMENTO PER OGNI SINGOLO INTERVENTO</t>
  </si>
  <si>
    <r>
      <t xml:space="preserve">IMPORTO DA VERSARE </t>
    </r>
    <r>
      <rPr>
        <b/>
        <sz val="11"/>
        <color theme="1"/>
        <rFont val="Calibri"/>
        <family val="2"/>
        <scheme val="minor"/>
      </rPr>
      <t xml:space="preserve">
(</t>
    </r>
    <r>
      <rPr>
        <b/>
        <i/>
        <sz val="10"/>
        <color theme="1"/>
        <rFont val="Calibri"/>
        <family val="2"/>
        <scheme val="minor"/>
      </rPr>
      <t>IMPORTO A BASE GARA x % RISORSE DESTINATE AL FONDO INCENTIVANTE</t>
    </r>
    <r>
      <rPr>
        <b/>
        <sz val="11"/>
        <color theme="1"/>
        <rFont val="Calibri"/>
        <family val="2"/>
        <scheme val="minor"/>
      </rPr>
      <t>)</t>
    </r>
  </si>
  <si>
    <t>80% DELL'IMPORTO VERSATO</t>
  </si>
  <si>
    <t>IMPORTO LORDO AMMINISTRAZIONE DA CORRISPONDERE</t>
  </si>
  <si>
    <t>ATTIVITA' DI VALUTAZIONE PREVENTIVA</t>
  </si>
  <si>
    <t>NON PRESENTE</t>
  </si>
  <si>
    <t>SR ABRUZZO</t>
  </si>
  <si>
    <t>SR BASILICATA</t>
  </si>
  <si>
    <t>SR CALABRIA</t>
  </si>
  <si>
    <t>SR CAMPANIA</t>
  </si>
  <si>
    <t>SR EMILIA ROMAGNA</t>
  </si>
  <si>
    <t>SR FRIULI VENEZIA GIULIA</t>
  </si>
  <si>
    <t>SR LAZIO</t>
  </si>
  <si>
    <t>SR LIGURIA</t>
  </si>
  <si>
    <t>SR LOMBARDIA</t>
  </si>
  <si>
    <t>SR MARCHE</t>
  </si>
  <si>
    <t>SR MOLISE</t>
  </si>
  <si>
    <t>SR PIEMONTE</t>
  </si>
  <si>
    <t>SR PUGLIA</t>
  </si>
  <si>
    <t>SR SARDEGNA</t>
  </si>
  <si>
    <t>SR TOSCANA</t>
  </si>
  <si>
    <t>SR UMBRIA</t>
  </si>
  <si>
    <t>SR VENETO</t>
  </si>
  <si>
    <t>DRM ABRUZZO</t>
  </si>
  <si>
    <t>DRM BASILICATA</t>
  </si>
  <si>
    <t>DRM CALABRIA</t>
  </si>
  <si>
    <t>DRM CAMPANIA</t>
  </si>
  <si>
    <t>DRM EMILIA ROMAGNA</t>
  </si>
  <si>
    <t>DRM FRIULI VENEZIA GIULIA</t>
  </si>
  <si>
    <t>DRM LAZIO</t>
  </si>
  <si>
    <t>DRM LIGURIA</t>
  </si>
  <si>
    <t>DRM LOMBARDIA</t>
  </si>
  <si>
    <t>DRM MARCHE</t>
  </si>
  <si>
    <t>DRM MOLISE</t>
  </si>
  <si>
    <t>DRM PIEMONTE</t>
  </si>
  <si>
    <t>DRM PUGLIA</t>
  </si>
  <si>
    <t>DRM SARDEGNA</t>
  </si>
  <si>
    <t>DRM TOSCANA</t>
  </si>
  <si>
    <t>DRM UMBRIA</t>
  </si>
  <si>
    <t>DRM VENETO</t>
  </si>
  <si>
    <t>DG ARCHIVI</t>
  </si>
  <si>
    <t>DG BIBLIOTECHE E DIRITTO D'AUTORE</t>
  </si>
  <si>
    <t>DG EDUCAZIONE E RICERCA E ISTITUTI CULTURALI</t>
  </si>
  <si>
    <t>DG ABAP</t>
  </si>
  <si>
    <t>DG MUSEI</t>
  </si>
  <si>
    <t>DG BILANCIO</t>
  </si>
  <si>
    <t>SEGRETARIATO GENERALE</t>
  </si>
  <si>
    <t>IMPORTO TOTALE DESTINATO ALLE ATTIVITÀ DI PROGRAMMAZIONE DELLA SPESA DI CUI ALL'ART. 5, CO. 3, DEL DM 158/2021</t>
  </si>
  <si>
    <t>15 - 20%</t>
  </si>
  <si>
    <t>%</t>
  </si>
  <si>
    <t>IMPORTO TOTALE LORDO AMMINISTRAZIONE DESTINATO ALLA S.A. PER LE FUNZIONI TECNICHE DI CUI ALL'ART. 5, CO. 2, DEL DM 158/2021</t>
  </si>
  <si>
    <t>IMPORTO LORDO AMMINISTRAZIONE</t>
  </si>
  <si>
    <t>DIRETTORE LAVORI</t>
  </si>
  <si>
    <t>IMPORTO LORDO AMMINISTRAZIONE COMPLESSIVO</t>
  </si>
  <si>
    <t>SEGRETARIATO GENERALE/DG BILANCIO</t>
  </si>
  <si>
    <t>DIRETTORI OPERATIVI E COLLABORATORI DELLA DIREZIONE LAVORI</t>
  </si>
  <si>
    <t>COLLAUDATORE TECNICO AMMINISTRATIVO E COLLABORATORI</t>
  </si>
  <si>
    <t>COLLAUDATORE STATICO E COLLABORATORI</t>
  </si>
  <si>
    <t>INCARICATO DELLA VALUTAZIONE PREVENTIVA DEI PROGETTI E COLLABORATORI</t>
  </si>
  <si>
    <t xml:space="preserve">RUP
</t>
  </si>
  <si>
    <t>7 - 15 %</t>
  </si>
  <si>
    <t>20 - 25%</t>
  </si>
  <si>
    <t>10 - 20 %</t>
  </si>
  <si>
    <t>10 - 15 %</t>
  </si>
  <si>
    <t>10 - 12 %</t>
  </si>
  <si>
    <t>5 - 8 %</t>
  </si>
  <si>
    <t>COLLABORATORI RUP
(personale amministrativo e tecnico di staff)</t>
  </si>
  <si>
    <t>INCARICATO DELLA PROGRAMMAZIONE DELLA SPESA PER INVESTIMENTI E COLLABORATORI</t>
  </si>
  <si>
    <t>2 - 4 %</t>
  </si>
  <si>
    <t>INCARICATI DELLA PREDISPOSIZIONE E DEL CONTROLLO DELLE PROCEDURE DI BANDO E DI ESECUZIONE DEI CONTRATTI E COLLABORATORI</t>
  </si>
  <si>
    <t>3 - 5 %</t>
  </si>
  <si>
    <r>
      <t xml:space="preserve">LORDO AMMINISTRAZIONE DA ASSEGNARE CON DECRETO DI RIPARTO PER LE </t>
    </r>
    <r>
      <rPr>
        <b/>
        <u/>
        <sz val="11"/>
        <color theme="1"/>
        <rFont val="Calibri"/>
        <family val="2"/>
        <scheme val="minor"/>
      </rPr>
      <t>FUNZIONI TECNICHE EFFETTIVAMENTE SVOLTE</t>
    </r>
  </si>
  <si>
    <t>Eventuali quote corrispondenti a prestazioni non svolte che verranno riversate sull'importo destinato agli utilizzi previsti dall'art. 113, co. 4 del D.Lgs. 50/2016 (art. 6, co. 10, del DM 158/2021)</t>
  </si>
  <si>
    <t>Importo complessivo destinato agli utilizzi previsti dall'art. 113, co. 4 del D.Lgs. 50/2016
(da corrispondere sul capitolo di funzionamento/conto di tesoreria)</t>
  </si>
  <si>
    <t>DATI VERSAMENTO</t>
  </si>
  <si>
    <t>DATI INTERVENTO</t>
  </si>
  <si>
    <t>RIPARTIZIONE IMPORTO VERSATO</t>
  </si>
  <si>
    <t xml:space="preserve">Lavori eseguiti ai sensi del D.Lgs. 50/2016 </t>
  </si>
  <si>
    <r>
      <t>CAPITOLO/PG
o
"</t>
    </r>
    <r>
      <rPr>
        <b/>
        <u/>
        <sz val="11"/>
        <color theme="1"/>
        <rFont val="Calibri"/>
        <family val="2"/>
        <scheme val="minor"/>
      </rPr>
      <t>FONDI PROPRI</t>
    </r>
    <r>
      <rPr>
        <b/>
        <sz val="11"/>
        <color theme="1"/>
        <rFont val="Calibri"/>
        <family val="2"/>
        <scheme val="minor"/>
      </rPr>
      <t xml:space="preserve">"
in caso di risorse di provenienza dai bilanci degli Istituti autonomi </t>
    </r>
  </si>
  <si>
    <t>RIPARTIZIONE QUOTA DESTINATA ALLE ATTIVITÀ DI PROGRAMMAZIONE DELLA SPESA DI CUI ALL'ART. 5, CO. 3, DEL DM 158/2021
(se non presente selezionare "NON PRESENTE" dal menù a tendina)</t>
  </si>
  <si>
    <t>RIPARTIZIONE QUOTA DESTINATA ALLA S.A. PER LE FUNZIONI TECNICHE DI CUI ALL'ART. 5, CO. 2, DEL DM 158/2021
(per le funzioni tecniche non presenti indicare "0")</t>
  </si>
  <si>
    <t>DMS CITTA' DI ROMA</t>
  </si>
  <si>
    <t>PROCEDURA RISTRETTA ART. 61 D.LGS. 50/2016</t>
  </si>
  <si>
    <t>PROCEDURA COMPETITIVA CON NEGOZIAZIONE  ART. 62 D.LGS. 50/2016</t>
  </si>
  <si>
    <t>PROCEDURA APERTA ART. 60 D.LGS. 50/2016</t>
  </si>
  <si>
    <t>DIALOGO COMPETITIVO ART. 64 D.LGS. 50/2016</t>
  </si>
  <si>
    <t>PROCEDURA NEGOZIATA SOTTOSOGLIA ART.36 comma 2 lett c) D.LGS. 50/2016</t>
  </si>
  <si>
    <t>PARTENARIATO PER L'INNOVAZIONE ART.65 D.LGS. 50/2016</t>
  </si>
  <si>
    <t>CONFRONTO COMPETITIVO IN ADESIONE AD ACCORDO QUADRO/CONVENZIONE ART. 54 COMMA 4 D.LGS. 50/2016</t>
  </si>
  <si>
    <t>AFFIDAMENTO DIRETTO PREVIA VALUTAZIONE DI PREVENTIVI O PROCEDURA NEGOZIATA SOTTO SOGLIA ART. 36 comma 2 lett b) D.LGS. 50/2016</t>
  </si>
  <si>
    <t>ADESIONE AD ACCORDO QUADRO/CONVENZIONE ART. 54 COMMA 3 D.LGS. 50/2016</t>
  </si>
  <si>
    <t>PIATTAFORME TELEMATICHE DI NEGOZIAZIONE ART. 58 DEL DLGS 50/2016</t>
  </si>
  <si>
    <t>SISTEMI DINAMICI DI ACQUISIZIONE ART. 55 DEL DLGS 50/2016</t>
  </si>
  <si>
    <t>CATALOGHI ELETTRONICI ART. 57 DEL DLGS 50/2016</t>
  </si>
  <si>
    <t>PROCEDURA NEGOZIATA SENZA PREVIA INDIZIONE DI GARA ART. 125 D.LGS. 50/2016</t>
  </si>
  <si>
    <t>PROCEDURA NEGOZIATA SENZA PREVIA INDIZIONE DI GARA ART. 63 D.LGS. 50/2016</t>
  </si>
  <si>
    <t>SEGRETARIATO REGIONALE, DIREZIONE REGIONALE MUSEI CHE HA GESTITO L'ATTIVITA' DI VALUTAZIONE PREVENTIVA</t>
  </si>
  <si>
    <t>DG SICUREZZA DEL PATRIMONIO CULTURALE</t>
  </si>
  <si>
    <t>DG CREATIVITA' CONTEMPORANEA</t>
  </si>
  <si>
    <t>Segretariato regionale del MiC per il Friuli Venezia Giulia</t>
  </si>
  <si>
    <t>Teatro Romano – Restauro, consolidamento, sicurezza, adeguamento abbattimento barriere architettoniche – Scavi e scavi archeologici in sito adiacenti al fabbricato accessorio esistente e sua demolizione sito nel comprensorio del Teatro Romano in via del Teatro romano</t>
  </si>
  <si>
    <t>8099/1</t>
  </si>
  <si>
    <t>F92C16001010001</t>
  </si>
  <si>
    <t>F93G16000800001</t>
  </si>
  <si>
    <t>985353417E</t>
  </si>
  <si>
    <t>Decreto Ministeriale 28/01/2016</t>
  </si>
  <si>
    <t>Daniela Steccotti</t>
  </si>
  <si>
    <t>040/4194807</t>
  </si>
  <si>
    <t>daniela.steccotti@cultura.gov.it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</si>
</sst>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3" fillId="4" borderId="9" applyNumberFormat="0" applyAlignment="0" applyProtection="0"/>
  </cellStyleXfs>
  <cellXfs count="87">
    <xf numFmtId="0" fontId="0" fillId="0" borderId="0" xfId="0"/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right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10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Fill="1" applyBorder="1" applyAlignment="1" applyProtection="1">
      <alignment horizontal="center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wrapText="1"/>
    </xf>
    <xf numFmtId="0" fontId="16" fillId="0" borderId="7" xfId="0" applyFont="1" applyBorder="1"/>
    <xf numFmtId="0" fontId="17" fillId="0" borderId="0" xfId="0" applyFont="1"/>
    <xf numFmtId="0" fontId="16" fillId="0" borderId="1" xfId="0" applyFont="1" applyBorder="1"/>
    <xf numFmtId="0" fontId="16" fillId="0" borderId="4" xfId="0" applyFont="1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wrapText="1"/>
    </xf>
    <xf numFmtId="4" fontId="3" fillId="10" borderId="2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 wrapText="1"/>
    </xf>
    <xf numFmtId="4" fontId="3" fillId="10" borderId="4" xfId="0" applyNumberFormat="1" applyFont="1" applyFill="1" applyBorder="1" applyAlignment="1">
      <alignment horizontal="center" vertical="center" wrapText="1"/>
    </xf>
    <xf numFmtId="4" fontId="1" fillId="12" borderId="2" xfId="0" applyNumberFormat="1" applyFont="1" applyFill="1" applyBorder="1" applyAlignment="1">
      <alignment horizontal="center" vertical="center" wrapText="1"/>
    </xf>
    <xf numFmtId="4" fontId="1" fillId="12" borderId="3" xfId="0" applyNumberFormat="1" applyFont="1" applyFill="1" applyBorder="1" applyAlignment="1">
      <alignment horizontal="center" vertical="center" wrapText="1"/>
    </xf>
    <xf numFmtId="4" fontId="1" fillId="12" borderId="4" xfId="0" applyNumberFormat="1" applyFont="1" applyFill="1" applyBorder="1" applyAlignment="1">
      <alignment horizontal="center" vertical="center" wrapText="1"/>
    </xf>
    <xf numFmtId="4" fontId="2" fillId="10" borderId="6" xfId="0" applyNumberFormat="1" applyFont="1" applyFill="1" applyBorder="1" applyAlignment="1">
      <alignment horizontal="center" vertical="center" wrapText="1"/>
    </xf>
    <xf numFmtId="4" fontId="2" fillId="10" borderId="8" xfId="0" applyNumberFormat="1" applyFont="1" applyFill="1" applyBorder="1" applyAlignment="1">
      <alignment horizontal="center" vertical="center"/>
    </xf>
    <xf numFmtId="4" fontId="2" fillId="10" borderId="13" xfId="0" applyNumberFormat="1" applyFont="1" applyFill="1" applyBorder="1" applyAlignment="1">
      <alignment horizontal="center" vertical="center"/>
    </xf>
    <xf numFmtId="4" fontId="1" fillId="13" borderId="1" xfId="0" applyNumberFormat="1" applyFont="1" applyFill="1" applyBorder="1" applyAlignment="1">
      <alignment horizontal="center" vertical="center" wrapText="1"/>
    </xf>
    <xf numFmtId="4" fontId="1" fillId="12" borderId="6" xfId="0" applyNumberFormat="1" applyFont="1" applyFill="1" applyBorder="1" applyAlignment="1">
      <alignment horizontal="center" vertical="center" wrapText="1"/>
    </xf>
    <xf numFmtId="4" fontId="1" fillId="12" borderId="7" xfId="0" applyNumberFormat="1" applyFont="1" applyFill="1" applyBorder="1" applyAlignment="1">
      <alignment horizontal="center" vertical="center" wrapText="1"/>
    </xf>
    <xf numFmtId="4" fontId="14" fillId="4" borderId="9" xfId="2" applyNumberFormat="1" applyFont="1" applyAlignment="1" applyProtection="1">
      <alignment horizontal="center" vertical="center" wrapText="1"/>
    </xf>
    <xf numFmtId="4" fontId="14" fillId="11" borderId="10" xfId="2" applyNumberFormat="1" applyFont="1" applyFill="1" applyBorder="1" applyAlignment="1" applyProtection="1">
      <alignment horizontal="center" vertical="center" wrapText="1"/>
    </xf>
    <xf numFmtId="4" fontId="14" fillId="11" borderId="11" xfId="2" applyNumberFormat="1" applyFont="1" applyFill="1" applyBorder="1" applyAlignment="1" applyProtection="1">
      <alignment horizontal="center" vertical="center" wrapText="1"/>
    </xf>
    <xf numFmtId="4" fontId="14" fillId="11" borderId="12" xfId="2" applyNumberFormat="1" applyFont="1" applyFill="1" applyBorder="1" applyAlignment="1" applyProtection="1">
      <alignment horizontal="center" vertical="center" wrapText="1"/>
    </xf>
    <xf numFmtId="4" fontId="1" fillId="10" borderId="2" xfId="0" applyNumberFormat="1" applyFont="1" applyFill="1" applyBorder="1" applyAlignment="1">
      <alignment horizontal="center" vertical="center" wrapText="1"/>
    </xf>
    <xf numFmtId="4" fontId="1" fillId="10" borderId="3" xfId="0" applyNumberFormat="1" applyFont="1" applyFill="1" applyBorder="1" applyAlignment="1">
      <alignment horizontal="center" vertical="center" wrapText="1"/>
    </xf>
    <xf numFmtId="4" fontId="1" fillId="10" borderId="4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</cellXfs>
  <cellStyles count="3">
    <cellStyle name="Input" xfId="2" builtinId="20"/>
    <cellStyle name="Normale" xfId="0" builtinId="0"/>
    <cellStyle name="Percentuale" xfId="1" builtinId="5"/>
  </cellStyles>
  <dxfs count="4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2"/>
  <sheetViews>
    <sheetView showGridLines="0" tabSelected="1" topLeftCell="AK1" workbookViewId="0">
      <selection activeCell="L6" sqref="L6"/>
    </sheetView>
  </sheetViews>
  <sheetFormatPr defaultColWidth="9.109375" defaultRowHeight="14.4" x14ac:dyDescent="0.3"/>
  <cols>
    <col min="1" max="1" width="36.109375" style="16" customWidth="1"/>
    <col min="2" max="2" width="42.44140625" style="16" customWidth="1"/>
    <col min="3" max="3" width="27" style="16" customWidth="1"/>
    <col min="4" max="5" width="15.33203125" style="16" customWidth="1"/>
    <col min="6" max="7" width="23.88671875" style="16" customWidth="1"/>
    <col min="8" max="9" width="18.6640625" style="16" customWidth="1"/>
    <col min="10" max="10" width="18.6640625" style="15" customWidth="1"/>
    <col min="11" max="11" width="21.109375" style="15" customWidth="1"/>
    <col min="12" max="12" width="12.6640625" style="15" bestFit="1" customWidth="1"/>
    <col min="13" max="13" width="34.88671875" style="16" bestFit="1" customWidth="1"/>
    <col min="14" max="14" width="28.44140625" style="16" customWidth="1"/>
    <col min="15" max="15" width="30.6640625" style="15" customWidth="1"/>
    <col min="16" max="16" width="20.6640625" style="15" customWidth="1"/>
    <col min="17" max="17" width="8.6640625" style="15" customWidth="1"/>
    <col min="18" max="18" width="30.6640625" style="15" customWidth="1"/>
    <col min="19" max="19" width="22.109375" style="15" customWidth="1"/>
    <col min="20" max="20" width="8" style="15" customWidth="1"/>
    <col min="21" max="21" width="30.6640625" style="15" customWidth="1"/>
    <col min="22" max="22" width="25.109375" style="15" customWidth="1"/>
    <col min="23" max="23" width="8.109375" style="15" customWidth="1"/>
    <col min="24" max="24" width="22.5546875" style="16" bestFit="1" customWidth="1"/>
    <col min="25" max="25" width="23" style="16" bestFit="1" customWidth="1"/>
    <col min="26" max="26" width="19.88671875" style="16" customWidth="1"/>
    <col min="27" max="27" width="7.109375" style="16" bestFit="1" customWidth="1"/>
    <col min="28" max="28" width="19.88671875" style="16" customWidth="1"/>
    <col min="29" max="29" width="8.44140625" style="16" customWidth="1"/>
    <col min="30" max="30" width="19.88671875" style="16" customWidth="1"/>
    <col min="31" max="31" width="9.88671875" style="16" customWidth="1"/>
    <col min="32" max="32" width="19.88671875" style="16" customWidth="1"/>
    <col min="33" max="33" width="9.88671875" style="16" customWidth="1"/>
    <col min="34" max="34" width="19.88671875" style="16" customWidth="1"/>
    <col min="35" max="35" width="9.88671875" style="16" customWidth="1"/>
    <col min="36" max="36" width="19.88671875" style="16" customWidth="1"/>
    <col min="37" max="37" width="9.88671875" style="16" customWidth="1"/>
    <col min="38" max="38" width="19.88671875" style="16" customWidth="1"/>
    <col min="39" max="39" width="9.88671875" style="16" customWidth="1"/>
    <col min="40" max="40" width="19.88671875" style="16" customWidth="1"/>
    <col min="41" max="41" width="9.88671875" style="16" customWidth="1"/>
    <col min="42" max="42" width="19.88671875" style="16" customWidth="1"/>
    <col min="43" max="43" width="9.88671875" style="16" customWidth="1"/>
    <col min="44" max="44" width="21.88671875" style="16" customWidth="1"/>
    <col min="45" max="46" width="20.6640625" style="16" customWidth="1"/>
    <col min="47" max="47" width="20.5546875" style="16" customWidth="1"/>
    <col min="48" max="16384" width="9.109375" style="16"/>
  </cols>
  <sheetData>
    <row r="1" spans="1:47" ht="60" customHeight="1" x14ac:dyDescent="0.3">
      <c r="A1" s="13" t="s">
        <v>97</v>
      </c>
      <c r="B1" s="13"/>
      <c r="C1" s="13"/>
      <c r="D1" s="14"/>
      <c r="E1" s="13"/>
      <c r="F1" s="13"/>
      <c r="G1" s="13"/>
      <c r="H1" s="13"/>
      <c r="I1" s="13"/>
    </row>
    <row r="2" spans="1:47" ht="41.25" customHeight="1" x14ac:dyDescent="0.3">
      <c r="A2" s="55" t="s">
        <v>95</v>
      </c>
      <c r="B2" s="55"/>
      <c r="C2" s="55"/>
      <c r="D2" s="55"/>
      <c r="E2" s="55"/>
      <c r="F2" s="55"/>
      <c r="G2" s="55"/>
      <c r="H2" s="55"/>
      <c r="I2" s="56"/>
      <c r="J2" s="66" t="s">
        <v>94</v>
      </c>
      <c r="K2" s="67"/>
      <c r="L2" s="68"/>
      <c r="M2" s="71" t="s">
        <v>96</v>
      </c>
      <c r="N2" s="72"/>
      <c r="O2" s="63" t="s">
        <v>99</v>
      </c>
      <c r="P2" s="64"/>
      <c r="Q2" s="64"/>
      <c r="R2" s="64"/>
      <c r="S2" s="64"/>
      <c r="T2" s="64"/>
      <c r="U2" s="64"/>
      <c r="V2" s="64"/>
      <c r="W2" s="64"/>
      <c r="X2" s="65"/>
      <c r="Y2" s="42" t="s">
        <v>100</v>
      </c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8" t="s">
        <v>92</v>
      </c>
      <c r="AU2" s="49" t="s">
        <v>93</v>
      </c>
    </row>
    <row r="3" spans="1:47" ht="80.25" customHeight="1" x14ac:dyDescent="0.3">
      <c r="A3" s="57" t="s">
        <v>9</v>
      </c>
      <c r="B3" s="57" t="s">
        <v>10</v>
      </c>
      <c r="C3" s="57" t="s">
        <v>12</v>
      </c>
      <c r="D3" s="60" t="s">
        <v>98</v>
      </c>
      <c r="E3" s="60" t="s">
        <v>17</v>
      </c>
      <c r="F3" s="60" t="s">
        <v>13</v>
      </c>
      <c r="G3" s="60" t="s">
        <v>19</v>
      </c>
      <c r="H3" s="57" t="s">
        <v>16</v>
      </c>
      <c r="I3" s="57" t="s">
        <v>6</v>
      </c>
      <c r="J3" s="79" t="s">
        <v>15</v>
      </c>
      <c r="K3" s="79" t="s">
        <v>21</v>
      </c>
      <c r="L3" s="84" t="s">
        <v>0</v>
      </c>
      <c r="M3" s="17" t="s">
        <v>1</v>
      </c>
      <c r="N3" s="18" t="s">
        <v>22</v>
      </c>
      <c r="O3" s="81" t="s">
        <v>116</v>
      </c>
      <c r="P3" s="73" t="s">
        <v>23</v>
      </c>
      <c r="Q3" s="73" t="s">
        <v>69</v>
      </c>
      <c r="R3" s="81" t="s">
        <v>7</v>
      </c>
      <c r="S3" s="73" t="s">
        <v>23</v>
      </c>
      <c r="T3" s="73" t="s">
        <v>69</v>
      </c>
      <c r="U3" s="81" t="s">
        <v>8</v>
      </c>
      <c r="V3" s="73" t="s">
        <v>23</v>
      </c>
      <c r="W3" s="73" t="s">
        <v>69</v>
      </c>
      <c r="X3" s="76" t="s">
        <v>67</v>
      </c>
      <c r="Y3" s="36" t="s">
        <v>70</v>
      </c>
      <c r="Z3" s="45" t="s">
        <v>79</v>
      </c>
      <c r="AA3" s="45"/>
      <c r="AB3" s="45" t="s">
        <v>86</v>
      </c>
      <c r="AC3" s="45"/>
      <c r="AD3" s="45" t="s">
        <v>72</v>
      </c>
      <c r="AE3" s="45"/>
      <c r="AF3" s="45" t="s">
        <v>75</v>
      </c>
      <c r="AG3" s="45"/>
      <c r="AH3" s="45" t="s">
        <v>76</v>
      </c>
      <c r="AI3" s="45"/>
      <c r="AJ3" s="45" t="s">
        <v>77</v>
      </c>
      <c r="AK3" s="45"/>
      <c r="AL3" s="45" t="s">
        <v>78</v>
      </c>
      <c r="AM3" s="45"/>
      <c r="AN3" s="45" t="s">
        <v>87</v>
      </c>
      <c r="AO3" s="45"/>
      <c r="AP3" s="45" t="s">
        <v>89</v>
      </c>
      <c r="AQ3" s="45"/>
      <c r="AR3" s="52" t="s">
        <v>91</v>
      </c>
      <c r="AS3" s="39" t="s">
        <v>11</v>
      </c>
      <c r="AT3" s="48"/>
      <c r="AU3" s="50"/>
    </row>
    <row r="4" spans="1:47" x14ac:dyDescent="0.3">
      <c r="A4" s="58"/>
      <c r="B4" s="58"/>
      <c r="C4" s="58"/>
      <c r="D4" s="58"/>
      <c r="E4" s="61"/>
      <c r="F4" s="61"/>
      <c r="G4" s="61"/>
      <c r="H4" s="58"/>
      <c r="I4" s="58"/>
      <c r="J4" s="79"/>
      <c r="K4" s="79"/>
      <c r="L4" s="85"/>
      <c r="M4" s="69" t="s">
        <v>14</v>
      </c>
      <c r="N4" s="69" t="s">
        <v>2</v>
      </c>
      <c r="O4" s="82"/>
      <c r="P4" s="74"/>
      <c r="Q4" s="74"/>
      <c r="R4" s="82"/>
      <c r="S4" s="74"/>
      <c r="T4" s="74"/>
      <c r="U4" s="82"/>
      <c r="V4" s="74"/>
      <c r="W4" s="74"/>
      <c r="X4" s="77"/>
      <c r="Y4" s="37"/>
      <c r="Z4" s="46" t="s">
        <v>68</v>
      </c>
      <c r="AA4" s="47"/>
      <c r="AB4" s="46" t="s">
        <v>80</v>
      </c>
      <c r="AC4" s="47"/>
      <c r="AD4" s="46" t="s">
        <v>81</v>
      </c>
      <c r="AE4" s="47"/>
      <c r="AF4" s="46" t="s">
        <v>82</v>
      </c>
      <c r="AG4" s="47"/>
      <c r="AH4" s="46" t="s">
        <v>83</v>
      </c>
      <c r="AI4" s="47"/>
      <c r="AJ4" s="46" t="s">
        <v>84</v>
      </c>
      <c r="AK4" s="47"/>
      <c r="AL4" s="46" t="s">
        <v>85</v>
      </c>
      <c r="AM4" s="47"/>
      <c r="AN4" s="46" t="s">
        <v>88</v>
      </c>
      <c r="AO4" s="47"/>
      <c r="AP4" s="46" t="s">
        <v>90</v>
      </c>
      <c r="AQ4" s="47"/>
      <c r="AR4" s="53"/>
      <c r="AS4" s="40"/>
      <c r="AT4" s="48"/>
      <c r="AU4" s="50"/>
    </row>
    <row r="5" spans="1:47" s="20" customFormat="1" ht="43.2" x14ac:dyDescent="0.3">
      <c r="A5" s="59"/>
      <c r="B5" s="59"/>
      <c r="C5" s="59"/>
      <c r="D5" s="59"/>
      <c r="E5" s="62"/>
      <c r="F5" s="62"/>
      <c r="G5" s="62"/>
      <c r="H5" s="59"/>
      <c r="I5" s="59"/>
      <c r="J5" s="80"/>
      <c r="K5" s="80"/>
      <c r="L5" s="86"/>
      <c r="M5" s="70"/>
      <c r="N5" s="70"/>
      <c r="O5" s="83"/>
      <c r="P5" s="75"/>
      <c r="Q5" s="75"/>
      <c r="R5" s="83"/>
      <c r="S5" s="75"/>
      <c r="T5" s="75"/>
      <c r="U5" s="83"/>
      <c r="V5" s="75"/>
      <c r="W5" s="75"/>
      <c r="X5" s="78"/>
      <c r="Y5" s="38"/>
      <c r="Z5" s="19" t="s">
        <v>71</v>
      </c>
      <c r="AA5" s="19" t="s">
        <v>69</v>
      </c>
      <c r="AB5" s="19" t="s">
        <v>73</v>
      </c>
      <c r="AC5" s="19" t="s">
        <v>69</v>
      </c>
      <c r="AD5" s="19" t="s">
        <v>71</v>
      </c>
      <c r="AE5" s="19" t="s">
        <v>69</v>
      </c>
      <c r="AF5" s="19" t="s">
        <v>73</v>
      </c>
      <c r="AG5" s="19" t="s">
        <v>69</v>
      </c>
      <c r="AH5" s="19" t="s">
        <v>73</v>
      </c>
      <c r="AI5" s="19" t="s">
        <v>69</v>
      </c>
      <c r="AJ5" s="19" t="s">
        <v>73</v>
      </c>
      <c r="AK5" s="19" t="s">
        <v>69</v>
      </c>
      <c r="AL5" s="19" t="s">
        <v>73</v>
      </c>
      <c r="AM5" s="19" t="s">
        <v>69</v>
      </c>
      <c r="AN5" s="19" t="s">
        <v>73</v>
      </c>
      <c r="AO5" s="19" t="s">
        <v>69</v>
      </c>
      <c r="AP5" s="19" t="s">
        <v>73</v>
      </c>
      <c r="AQ5" s="19" t="s">
        <v>69</v>
      </c>
      <c r="AR5" s="54"/>
      <c r="AS5" s="41"/>
      <c r="AT5" s="48"/>
      <c r="AU5" s="51"/>
    </row>
    <row r="6" spans="1:47" ht="86.4" x14ac:dyDescent="0.3">
      <c r="A6" s="4" t="s">
        <v>119</v>
      </c>
      <c r="B6" s="30" t="s">
        <v>120</v>
      </c>
      <c r="C6" s="2">
        <v>241211.46</v>
      </c>
      <c r="D6" s="12" t="s">
        <v>121</v>
      </c>
      <c r="E6" s="11">
        <v>0.02</v>
      </c>
      <c r="F6" s="35" t="s">
        <v>125</v>
      </c>
      <c r="G6" s="10" t="s">
        <v>109</v>
      </c>
      <c r="H6" s="33" t="s">
        <v>124</v>
      </c>
      <c r="I6" s="32" t="s">
        <v>122</v>
      </c>
      <c r="J6" s="2">
        <v>4824.2299999999996</v>
      </c>
      <c r="K6" s="1">
        <f>ROUND(C6*E6,2)</f>
        <v>4824.2299999999996</v>
      </c>
      <c r="L6" s="3">
        <v>45827</v>
      </c>
      <c r="M6" s="1">
        <f t="shared" ref="M6:M15" si="0">J6*0.2</f>
        <v>964.846</v>
      </c>
      <c r="N6" s="1">
        <f t="shared" ref="N6:N15" si="1">J6-M6</f>
        <v>3859.3839999999996</v>
      </c>
      <c r="O6" s="7" t="s">
        <v>31</v>
      </c>
      <c r="P6" s="21">
        <f t="shared" ref="P6:P15" si="2">IF(O6="NON PRESENTE",0,IF(O6="","",ROUND(N6*0.015,2)))</f>
        <v>57.89</v>
      </c>
      <c r="Q6" s="22">
        <f>IF(O6="NON PRESENTE",0,IF(O6="","",(P6/$N6)))</f>
        <v>1.4999803077382299E-2</v>
      </c>
      <c r="R6" s="7" t="s">
        <v>63</v>
      </c>
      <c r="S6" s="21">
        <f t="shared" ref="S6:S15" si="3">IF(R6="NON PRESENTE",0,IF(R6="","",ROUND(N6*0.005,2)))</f>
        <v>19.3</v>
      </c>
      <c r="T6" s="22">
        <f>IF(R6="NON PRESENTE",0,IF(R6="","",(S6/$N6)))</f>
        <v>5.0007980548191118E-3</v>
      </c>
      <c r="U6" s="7" t="s">
        <v>65</v>
      </c>
      <c r="V6" s="21">
        <f t="shared" ref="V6:V15" si="4">IF(U6="NON PRESENTE",0,IF(U6="","",ROUND(N6*0.015,2)))</f>
        <v>57.89</v>
      </c>
      <c r="W6" s="22">
        <f>IF(U6="NON PRESENTE",0,IF(U6="","",(V6/$N6)))</f>
        <v>1.4999803077382299E-2</v>
      </c>
      <c r="X6" s="1">
        <f>P6+S6+V6</f>
        <v>135.07999999999998</v>
      </c>
      <c r="Y6" s="1">
        <f t="shared" ref="Y6:Y15" si="5">N6-X6</f>
        <v>3724.3039999999996</v>
      </c>
      <c r="Z6" s="2">
        <v>744.86</v>
      </c>
      <c r="AA6" s="23">
        <f>IF(Z6="","",ROUND(Z6/$Y6,2))</f>
        <v>0.2</v>
      </c>
      <c r="AB6" s="2">
        <v>558.64</v>
      </c>
      <c r="AC6" s="23">
        <f>IF(AB6="","",ROUND(AB6/$Y6,2))</f>
        <v>0.15</v>
      </c>
      <c r="AD6" s="2">
        <v>0</v>
      </c>
      <c r="AE6" s="23">
        <f>IF(AD6="","",ROUND(AD6/$Y6,2))</f>
        <v>0</v>
      </c>
      <c r="AF6" s="2">
        <v>0</v>
      </c>
      <c r="AG6" s="23">
        <f>IF(AF6="","",ROUND(AF6/$Y6,2))</f>
        <v>0</v>
      </c>
      <c r="AH6" s="2">
        <v>558.64</v>
      </c>
      <c r="AI6" s="23">
        <f>IF(AH6="","",ROUND(AH6/$Y6,2))</f>
        <v>0.15</v>
      </c>
      <c r="AJ6" s="2">
        <v>0</v>
      </c>
      <c r="AK6" s="23">
        <f>IF(AJ6="","",ROUND(AJ6/$Y6,2))</f>
        <v>0</v>
      </c>
      <c r="AL6" s="2">
        <v>297.94</v>
      </c>
      <c r="AM6" s="23">
        <f>IF(AL6="","",ROUND(AL6/$Y6,2))</f>
        <v>0.08</v>
      </c>
      <c r="AN6" s="2">
        <v>148.97</v>
      </c>
      <c r="AO6" s="23">
        <f>IF(AN6="","",ROUND(AN6/$Y6,2))</f>
        <v>0.04</v>
      </c>
      <c r="AP6" s="2">
        <v>186.21</v>
      </c>
      <c r="AQ6" s="23">
        <f>IF(AP6="","",ROUND(AP6/$Y6,2))</f>
        <v>0.05</v>
      </c>
      <c r="AR6" s="24">
        <f>Z6+AB6+AD6+AF6+AH6+AJ6+AL6+AN6+AP6</f>
        <v>2495.2599999999998</v>
      </c>
      <c r="AS6" s="1">
        <f>ROUND(AR6/1.327,0)</f>
        <v>1880</v>
      </c>
      <c r="AT6" s="1">
        <f>Y6-AR6</f>
        <v>1229.0439999999999</v>
      </c>
      <c r="AU6" s="1">
        <f t="shared" ref="AU6:AU15" si="6">M6+AT6</f>
        <v>2193.89</v>
      </c>
    </row>
    <row r="7" spans="1:47" ht="28.8" x14ac:dyDescent="0.3">
      <c r="A7" s="4"/>
      <c r="B7" s="4"/>
      <c r="C7" s="2"/>
      <c r="D7" s="12"/>
      <c r="E7" s="11"/>
      <c r="F7" s="34" t="s">
        <v>125</v>
      </c>
      <c r="G7" s="10"/>
      <c r="H7" s="33" t="s">
        <v>124</v>
      </c>
      <c r="I7" s="31" t="s">
        <v>123</v>
      </c>
      <c r="J7" s="2"/>
      <c r="K7" s="1">
        <f t="shared" ref="K7:K15" si="7">ROUND(C7*E7,2)</f>
        <v>0</v>
      </c>
      <c r="L7" s="3"/>
      <c r="M7" s="1">
        <f t="shared" si="0"/>
        <v>0</v>
      </c>
      <c r="N7" s="1">
        <f t="shared" si="1"/>
        <v>0</v>
      </c>
      <c r="O7" s="7"/>
      <c r="P7" s="21" t="str">
        <f t="shared" si="2"/>
        <v/>
      </c>
      <c r="Q7" s="22" t="str">
        <f t="shared" ref="Q7:Q15" si="8">IF(O7="NON PRESENTE",0,IF(O7="","",(P7/$N7)))</f>
        <v/>
      </c>
      <c r="R7" s="7"/>
      <c r="S7" s="21" t="str">
        <f t="shared" si="3"/>
        <v/>
      </c>
      <c r="T7" s="22" t="str">
        <f t="shared" ref="T7:T15" si="9">IF(R7="NON PRESENTE",0,IF(R7="","",(S7/$N7)))</f>
        <v/>
      </c>
      <c r="U7" s="7"/>
      <c r="V7" s="21" t="str">
        <f t="shared" si="4"/>
        <v/>
      </c>
      <c r="W7" s="22" t="str">
        <f t="shared" ref="W7:W15" si="10">IF(U7="NON PRESENTE",0,IF(U7="","",(V7/$N7)))</f>
        <v/>
      </c>
      <c r="X7" s="1" t="e">
        <f t="shared" ref="X7:X15" si="11">P7+S7+V7</f>
        <v>#VALUE!</v>
      </c>
      <c r="Y7" s="1" t="e">
        <f t="shared" si="5"/>
        <v>#VALUE!</v>
      </c>
      <c r="Z7" s="2"/>
      <c r="AA7" s="23" t="str">
        <f t="shared" ref="AA7:AA15" si="12">IF(Z7="","",ROUND(Z7/$Y7,2))</f>
        <v/>
      </c>
      <c r="AB7" s="2"/>
      <c r="AC7" s="23" t="str">
        <f t="shared" ref="AC7:AC15" si="13">IF(AB7="","",ROUND(AB7/$Y7,2))</f>
        <v/>
      </c>
      <c r="AD7" s="2"/>
      <c r="AE7" s="23" t="str">
        <f t="shared" ref="AE7:AE15" si="14">IF(AD7="","",ROUND(AD7/$Y7,2))</f>
        <v/>
      </c>
      <c r="AF7" s="2"/>
      <c r="AG7" s="23" t="str">
        <f t="shared" ref="AG7:AG15" si="15">IF(AF7="","",ROUND(AF7/$Y7,2))</f>
        <v/>
      </c>
      <c r="AH7" s="2"/>
      <c r="AI7" s="23" t="str">
        <f t="shared" ref="AI7:AK15" si="16">IF(AH7="","",ROUND(AH7/$Y7,2))</f>
        <v/>
      </c>
      <c r="AJ7" s="2"/>
      <c r="AK7" s="23" t="str">
        <f t="shared" si="16"/>
        <v/>
      </c>
      <c r="AL7" s="2"/>
      <c r="AM7" s="23" t="str">
        <f t="shared" ref="AM7:AO7" si="17">IF(AL7="","",ROUND(AL7/$Y7,2))</f>
        <v/>
      </c>
      <c r="AN7" s="2"/>
      <c r="AO7" s="23" t="str">
        <f t="shared" si="17"/>
        <v/>
      </c>
      <c r="AP7" s="2"/>
      <c r="AQ7" s="23" t="str">
        <f t="shared" ref="AQ7:AQ15" si="18">IF(AP7="","",ROUND(AP7/$Y7,2))</f>
        <v/>
      </c>
      <c r="AR7" s="24">
        <f t="shared" ref="AR7:AR15" si="19">Z7+AB7+AD7+AF7+AH7+AJ7+AL7+AN7+AP7</f>
        <v>0</v>
      </c>
      <c r="AS7" s="1">
        <f t="shared" ref="AS7:AS15" si="20">ROUND(AR7/1.327,0)</f>
        <v>0</v>
      </c>
      <c r="AT7" s="1" t="e">
        <f t="shared" ref="AT7:AT15" si="21">Y7-AR7</f>
        <v>#VALUE!</v>
      </c>
      <c r="AU7" s="1" t="e">
        <f t="shared" si="6"/>
        <v>#VALUE!</v>
      </c>
    </row>
    <row r="8" spans="1:47" x14ac:dyDescent="0.3">
      <c r="A8" s="4"/>
      <c r="B8" s="4"/>
      <c r="C8" s="2"/>
      <c r="D8" s="12"/>
      <c r="E8" s="11"/>
      <c r="F8" s="5"/>
      <c r="G8" s="10"/>
      <c r="H8" s="5"/>
      <c r="I8" s="6"/>
      <c r="J8" s="2"/>
      <c r="K8" s="1">
        <f t="shared" si="7"/>
        <v>0</v>
      </c>
      <c r="L8" s="3"/>
      <c r="M8" s="1">
        <f t="shared" si="0"/>
        <v>0</v>
      </c>
      <c r="N8" s="1">
        <f t="shared" si="1"/>
        <v>0</v>
      </c>
      <c r="O8" s="7"/>
      <c r="P8" s="21" t="str">
        <f t="shared" si="2"/>
        <v/>
      </c>
      <c r="Q8" s="22" t="str">
        <f t="shared" si="8"/>
        <v/>
      </c>
      <c r="R8" s="7"/>
      <c r="S8" s="21" t="str">
        <f t="shared" si="3"/>
        <v/>
      </c>
      <c r="T8" s="22" t="str">
        <f t="shared" si="9"/>
        <v/>
      </c>
      <c r="U8" s="7"/>
      <c r="V8" s="21" t="str">
        <f t="shared" si="4"/>
        <v/>
      </c>
      <c r="W8" s="22" t="str">
        <f t="shared" si="10"/>
        <v/>
      </c>
      <c r="X8" s="1" t="e">
        <f t="shared" si="11"/>
        <v>#VALUE!</v>
      </c>
      <c r="Y8" s="1" t="e">
        <f t="shared" si="5"/>
        <v>#VALUE!</v>
      </c>
      <c r="Z8" s="2"/>
      <c r="AA8" s="23" t="str">
        <f t="shared" si="12"/>
        <v/>
      </c>
      <c r="AB8" s="2"/>
      <c r="AC8" s="23" t="str">
        <f t="shared" si="13"/>
        <v/>
      </c>
      <c r="AD8" s="2"/>
      <c r="AE8" s="23" t="str">
        <f t="shared" si="14"/>
        <v/>
      </c>
      <c r="AF8" s="2"/>
      <c r="AG8" s="23" t="str">
        <f t="shared" si="15"/>
        <v/>
      </c>
      <c r="AH8" s="2"/>
      <c r="AI8" s="23" t="str">
        <f t="shared" si="16"/>
        <v/>
      </c>
      <c r="AJ8" s="2"/>
      <c r="AK8" s="23" t="str">
        <f t="shared" si="16"/>
        <v/>
      </c>
      <c r="AL8" s="2"/>
      <c r="AM8" s="23" t="str">
        <f t="shared" ref="AM8:AO8" si="22">IF(AL8="","",ROUND(AL8/$Y8,2))</f>
        <v/>
      </c>
      <c r="AN8" s="2"/>
      <c r="AO8" s="23" t="str">
        <f t="shared" si="22"/>
        <v/>
      </c>
      <c r="AP8" s="2"/>
      <c r="AQ8" s="23" t="str">
        <f t="shared" si="18"/>
        <v/>
      </c>
      <c r="AR8" s="24">
        <f t="shared" si="19"/>
        <v>0</v>
      </c>
      <c r="AS8" s="1">
        <f t="shared" si="20"/>
        <v>0</v>
      </c>
      <c r="AT8" s="1" t="e">
        <f t="shared" si="21"/>
        <v>#VALUE!</v>
      </c>
      <c r="AU8" s="1" t="e">
        <f t="shared" si="6"/>
        <v>#VALUE!</v>
      </c>
    </row>
    <row r="9" spans="1:47" x14ac:dyDescent="0.3">
      <c r="A9" s="4"/>
      <c r="B9" s="4"/>
      <c r="C9" s="2"/>
      <c r="D9" s="12"/>
      <c r="E9" s="11"/>
      <c r="F9" s="5"/>
      <c r="G9" s="10"/>
      <c r="H9" s="5"/>
      <c r="I9" s="6"/>
      <c r="J9" s="2"/>
      <c r="K9" s="1">
        <f t="shared" si="7"/>
        <v>0</v>
      </c>
      <c r="L9" s="3"/>
      <c r="M9" s="1">
        <f t="shared" si="0"/>
        <v>0</v>
      </c>
      <c r="N9" s="1">
        <f t="shared" si="1"/>
        <v>0</v>
      </c>
      <c r="O9" s="7"/>
      <c r="P9" s="21" t="str">
        <f t="shared" si="2"/>
        <v/>
      </c>
      <c r="Q9" s="22" t="str">
        <f t="shared" si="8"/>
        <v/>
      </c>
      <c r="R9" s="7"/>
      <c r="S9" s="21" t="str">
        <f t="shared" si="3"/>
        <v/>
      </c>
      <c r="T9" s="22" t="str">
        <f t="shared" si="9"/>
        <v/>
      </c>
      <c r="U9" s="7"/>
      <c r="V9" s="21" t="str">
        <f t="shared" si="4"/>
        <v/>
      </c>
      <c r="W9" s="22" t="str">
        <f t="shared" si="10"/>
        <v/>
      </c>
      <c r="X9" s="1" t="e">
        <f t="shared" si="11"/>
        <v>#VALUE!</v>
      </c>
      <c r="Y9" s="1" t="e">
        <f t="shared" si="5"/>
        <v>#VALUE!</v>
      </c>
      <c r="Z9" s="2"/>
      <c r="AA9" s="23" t="str">
        <f t="shared" si="12"/>
        <v/>
      </c>
      <c r="AB9" s="2"/>
      <c r="AC9" s="23" t="str">
        <f t="shared" si="13"/>
        <v/>
      </c>
      <c r="AD9" s="2"/>
      <c r="AE9" s="23" t="str">
        <f t="shared" si="14"/>
        <v/>
      </c>
      <c r="AF9" s="2"/>
      <c r="AG9" s="23" t="str">
        <f t="shared" si="15"/>
        <v/>
      </c>
      <c r="AH9" s="2"/>
      <c r="AI9" s="23" t="str">
        <f t="shared" si="16"/>
        <v/>
      </c>
      <c r="AJ9" s="2"/>
      <c r="AK9" s="23" t="str">
        <f t="shared" si="16"/>
        <v/>
      </c>
      <c r="AL9" s="2"/>
      <c r="AM9" s="23" t="str">
        <f t="shared" ref="AM9:AO9" si="23">IF(AL9="","",ROUND(AL9/$Y9,2))</f>
        <v/>
      </c>
      <c r="AN9" s="2"/>
      <c r="AO9" s="23" t="str">
        <f t="shared" si="23"/>
        <v/>
      </c>
      <c r="AP9" s="2"/>
      <c r="AQ9" s="23" t="str">
        <f t="shared" si="18"/>
        <v/>
      </c>
      <c r="AR9" s="24">
        <f t="shared" si="19"/>
        <v>0</v>
      </c>
      <c r="AS9" s="1">
        <f t="shared" si="20"/>
        <v>0</v>
      </c>
      <c r="AT9" s="1" t="e">
        <f t="shared" si="21"/>
        <v>#VALUE!</v>
      </c>
      <c r="AU9" s="1" t="e">
        <f t="shared" si="6"/>
        <v>#VALUE!</v>
      </c>
    </row>
    <row r="10" spans="1:47" x14ac:dyDescent="0.3">
      <c r="A10" s="4"/>
      <c r="B10" s="4"/>
      <c r="C10" s="2"/>
      <c r="D10" s="12"/>
      <c r="E10" s="11"/>
      <c r="F10" s="5"/>
      <c r="G10" s="10"/>
      <c r="H10" s="5"/>
      <c r="I10" s="6"/>
      <c r="J10" s="2"/>
      <c r="K10" s="1">
        <f t="shared" si="7"/>
        <v>0</v>
      </c>
      <c r="L10" s="3"/>
      <c r="M10" s="1">
        <f t="shared" si="0"/>
        <v>0</v>
      </c>
      <c r="N10" s="1">
        <f t="shared" si="1"/>
        <v>0</v>
      </c>
      <c r="O10" s="7"/>
      <c r="P10" s="21" t="str">
        <f t="shared" si="2"/>
        <v/>
      </c>
      <c r="Q10" s="22" t="str">
        <f t="shared" si="8"/>
        <v/>
      </c>
      <c r="R10" s="7"/>
      <c r="S10" s="21" t="str">
        <f t="shared" si="3"/>
        <v/>
      </c>
      <c r="T10" s="22" t="str">
        <f t="shared" si="9"/>
        <v/>
      </c>
      <c r="U10" s="7"/>
      <c r="V10" s="21" t="str">
        <f t="shared" si="4"/>
        <v/>
      </c>
      <c r="W10" s="22" t="str">
        <f t="shared" si="10"/>
        <v/>
      </c>
      <c r="X10" s="1" t="e">
        <f t="shared" si="11"/>
        <v>#VALUE!</v>
      </c>
      <c r="Y10" s="1" t="e">
        <f t="shared" si="5"/>
        <v>#VALUE!</v>
      </c>
      <c r="Z10" s="2"/>
      <c r="AA10" s="23" t="str">
        <f t="shared" si="12"/>
        <v/>
      </c>
      <c r="AB10" s="2"/>
      <c r="AC10" s="23" t="str">
        <f t="shared" si="13"/>
        <v/>
      </c>
      <c r="AD10" s="2"/>
      <c r="AE10" s="23" t="str">
        <f t="shared" si="14"/>
        <v/>
      </c>
      <c r="AF10" s="2"/>
      <c r="AG10" s="23" t="str">
        <f t="shared" si="15"/>
        <v/>
      </c>
      <c r="AH10" s="2"/>
      <c r="AI10" s="23" t="str">
        <f t="shared" si="16"/>
        <v/>
      </c>
      <c r="AJ10" s="2"/>
      <c r="AK10" s="23" t="str">
        <f t="shared" si="16"/>
        <v/>
      </c>
      <c r="AL10" s="2"/>
      <c r="AM10" s="23" t="str">
        <f t="shared" ref="AM10:AO10" si="24">IF(AL10="","",ROUND(AL10/$Y10,2))</f>
        <v/>
      </c>
      <c r="AN10" s="2"/>
      <c r="AO10" s="23" t="str">
        <f t="shared" si="24"/>
        <v/>
      </c>
      <c r="AP10" s="2"/>
      <c r="AQ10" s="23" t="str">
        <f t="shared" si="18"/>
        <v/>
      </c>
      <c r="AR10" s="24">
        <f t="shared" si="19"/>
        <v>0</v>
      </c>
      <c r="AS10" s="1">
        <f t="shared" si="20"/>
        <v>0</v>
      </c>
      <c r="AT10" s="1" t="e">
        <f t="shared" si="21"/>
        <v>#VALUE!</v>
      </c>
      <c r="AU10" s="1" t="e">
        <f t="shared" si="6"/>
        <v>#VALUE!</v>
      </c>
    </row>
    <row r="11" spans="1:47" x14ac:dyDescent="0.3">
      <c r="A11" s="4"/>
      <c r="B11" s="4"/>
      <c r="C11" s="2"/>
      <c r="D11" s="12"/>
      <c r="E11" s="11"/>
      <c r="F11" s="5"/>
      <c r="G11" s="10"/>
      <c r="H11" s="5"/>
      <c r="I11" s="6"/>
      <c r="J11" s="2"/>
      <c r="K11" s="1">
        <f t="shared" si="7"/>
        <v>0</v>
      </c>
      <c r="L11" s="3"/>
      <c r="M11" s="1">
        <f t="shared" si="0"/>
        <v>0</v>
      </c>
      <c r="N11" s="1">
        <f t="shared" si="1"/>
        <v>0</v>
      </c>
      <c r="O11" s="7"/>
      <c r="P11" s="21" t="str">
        <f t="shared" si="2"/>
        <v/>
      </c>
      <c r="Q11" s="22" t="str">
        <f t="shared" si="8"/>
        <v/>
      </c>
      <c r="R11" s="7"/>
      <c r="S11" s="21" t="str">
        <f t="shared" si="3"/>
        <v/>
      </c>
      <c r="T11" s="22" t="str">
        <f t="shared" si="9"/>
        <v/>
      </c>
      <c r="U11" s="7"/>
      <c r="V11" s="21" t="str">
        <f t="shared" si="4"/>
        <v/>
      </c>
      <c r="W11" s="22" t="str">
        <f t="shared" si="10"/>
        <v/>
      </c>
      <c r="X11" s="1" t="e">
        <f t="shared" si="11"/>
        <v>#VALUE!</v>
      </c>
      <c r="Y11" s="1" t="e">
        <f t="shared" si="5"/>
        <v>#VALUE!</v>
      </c>
      <c r="Z11" s="2"/>
      <c r="AA11" s="23" t="str">
        <f t="shared" si="12"/>
        <v/>
      </c>
      <c r="AB11" s="2"/>
      <c r="AC11" s="23" t="str">
        <f t="shared" si="13"/>
        <v/>
      </c>
      <c r="AD11" s="2"/>
      <c r="AE11" s="23" t="str">
        <f t="shared" si="14"/>
        <v/>
      </c>
      <c r="AF11" s="2"/>
      <c r="AG11" s="23" t="str">
        <f t="shared" si="15"/>
        <v/>
      </c>
      <c r="AH11" s="2"/>
      <c r="AI11" s="23" t="str">
        <f t="shared" si="16"/>
        <v/>
      </c>
      <c r="AJ11" s="2"/>
      <c r="AK11" s="23" t="str">
        <f t="shared" si="16"/>
        <v/>
      </c>
      <c r="AL11" s="2"/>
      <c r="AM11" s="23" t="str">
        <f t="shared" ref="AM11:AO11" si="25">IF(AL11="","",ROUND(AL11/$Y11,2))</f>
        <v/>
      </c>
      <c r="AN11" s="2"/>
      <c r="AO11" s="23" t="str">
        <f t="shared" si="25"/>
        <v/>
      </c>
      <c r="AP11" s="2"/>
      <c r="AQ11" s="23" t="str">
        <f t="shared" si="18"/>
        <v/>
      </c>
      <c r="AR11" s="24">
        <f t="shared" si="19"/>
        <v>0</v>
      </c>
      <c r="AS11" s="1">
        <f t="shared" si="20"/>
        <v>0</v>
      </c>
      <c r="AT11" s="1" t="e">
        <f t="shared" si="21"/>
        <v>#VALUE!</v>
      </c>
      <c r="AU11" s="1" t="e">
        <f t="shared" si="6"/>
        <v>#VALUE!</v>
      </c>
    </row>
    <row r="12" spans="1:47" x14ac:dyDescent="0.3">
      <c r="A12" s="4"/>
      <c r="B12" s="4"/>
      <c r="C12" s="2"/>
      <c r="D12" s="12"/>
      <c r="E12" s="11"/>
      <c r="F12" s="5"/>
      <c r="G12" s="10"/>
      <c r="H12" s="5"/>
      <c r="I12" s="6"/>
      <c r="J12" s="2"/>
      <c r="K12" s="1">
        <f t="shared" si="7"/>
        <v>0</v>
      </c>
      <c r="L12" s="3"/>
      <c r="M12" s="1">
        <f t="shared" si="0"/>
        <v>0</v>
      </c>
      <c r="N12" s="1">
        <f t="shared" si="1"/>
        <v>0</v>
      </c>
      <c r="O12" s="7"/>
      <c r="P12" s="21" t="str">
        <f t="shared" si="2"/>
        <v/>
      </c>
      <c r="Q12" s="22" t="str">
        <f t="shared" si="8"/>
        <v/>
      </c>
      <c r="R12" s="7"/>
      <c r="S12" s="21" t="str">
        <f t="shared" si="3"/>
        <v/>
      </c>
      <c r="T12" s="22" t="str">
        <f t="shared" si="9"/>
        <v/>
      </c>
      <c r="U12" s="7"/>
      <c r="V12" s="21" t="str">
        <f t="shared" si="4"/>
        <v/>
      </c>
      <c r="W12" s="22" t="str">
        <f t="shared" si="10"/>
        <v/>
      </c>
      <c r="X12" s="1" t="e">
        <f t="shared" si="11"/>
        <v>#VALUE!</v>
      </c>
      <c r="Y12" s="1" t="e">
        <f t="shared" si="5"/>
        <v>#VALUE!</v>
      </c>
      <c r="Z12" s="2"/>
      <c r="AA12" s="23" t="str">
        <f t="shared" si="12"/>
        <v/>
      </c>
      <c r="AB12" s="2"/>
      <c r="AC12" s="23" t="str">
        <f t="shared" si="13"/>
        <v/>
      </c>
      <c r="AD12" s="2"/>
      <c r="AE12" s="23" t="str">
        <f t="shared" si="14"/>
        <v/>
      </c>
      <c r="AF12" s="2"/>
      <c r="AG12" s="23" t="str">
        <f t="shared" si="15"/>
        <v/>
      </c>
      <c r="AH12" s="2"/>
      <c r="AI12" s="23" t="str">
        <f t="shared" si="16"/>
        <v/>
      </c>
      <c r="AJ12" s="2"/>
      <c r="AK12" s="23" t="str">
        <f t="shared" si="16"/>
        <v/>
      </c>
      <c r="AL12" s="2"/>
      <c r="AM12" s="23" t="str">
        <f t="shared" ref="AM12:AO12" si="26">IF(AL12="","",ROUND(AL12/$Y12,2))</f>
        <v/>
      </c>
      <c r="AN12" s="2"/>
      <c r="AO12" s="23" t="str">
        <f t="shared" si="26"/>
        <v/>
      </c>
      <c r="AP12" s="2"/>
      <c r="AQ12" s="23" t="str">
        <f t="shared" si="18"/>
        <v/>
      </c>
      <c r="AR12" s="24">
        <f t="shared" si="19"/>
        <v>0</v>
      </c>
      <c r="AS12" s="1">
        <f t="shared" si="20"/>
        <v>0</v>
      </c>
      <c r="AT12" s="1" t="e">
        <f t="shared" si="21"/>
        <v>#VALUE!</v>
      </c>
      <c r="AU12" s="1" t="e">
        <f t="shared" si="6"/>
        <v>#VALUE!</v>
      </c>
    </row>
    <row r="13" spans="1:47" x14ac:dyDescent="0.3">
      <c r="A13" s="4"/>
      <c r="B13" s="4"/>
      <c r="C13" s="2"/>
      <c r="D13" s="12"/>
      <c r="E13" s="11"/>
      <c r="F13" s="5"/>
      <c r="G13" s="10"/>
      <c r="H13" s="5"/>
      <c r="I13" s="6"/>
      <c r="J13" s="2"/>
      <c r="K13" s="1">
        <f t="shared" si="7"/>
        <v>0</v>
      </c>
      <c r="L13" s="3"/>
      <c r="M13" s="1">
        <f t="shared" si="0"/>
        <v>0</v>
      </c>
      <c r="N13" s="1">
        <f t="shared" si="1"/>
        <v>0</v>
      </c>
      <c r="O13" s="7"/>
      <c r="P13" s="21" t="str">
        <f t="shared" si="2"/>
        <v/>
      </c>
      <c r="Q13" s="22" t="str">
        <f t="shared" si="8"/>
        <v/>
      </c>
      <c r="R13" s="7"/>
      <c r="S13" s="21" t="str">
        <f t="shared" si="3"/>
        <v/>
      </c>
      <c r="T13" s="22" t="str">
        <f t="shared" si="9"/>
        <v/>
      </c>
      <c r="U13" s="7"/>
      <c r="V13" s="21" t="str">
        <f t="shared" si="4"/>
        <v/>
      </c>
      <c r="W13" s="22" t="str">
        <f t="shared" si="10"/>
        <v/>
      </c>
      <c r="X13" s="1" t="e">
        <f t="shared" si="11"/>
        <v>#VALUE!</v>
      </c>
      <c r="Y13" s="1" t="e">
        <f t="shared" si="5"/>
        <v>#VALUE!</v>
      </c>
      <c r="Z13" s="2"/>
      <c r="AA13" s="23" t="str">
        <f t="shared" si="12"/>
        <v/>
      </c>
      <c r="AB13" s="2"/>
      <c r="AC13" s="23" t="str">
        <f t="shared" si="13"/>
        <v/>
      </c>
      <c r="AD13" s="2"/>
      <c r="AE13" s="23" t="str">
        <f t="shared" si="14"/>
        <v/>
      </c>
      <c r="AF13" s="2"/>
      <c r="AG13" s="23" t="str">
        <f t="shared" si="15"/>
        <v/>
      </c>
      <c r="AH13" s="2"/>
      <c r="AI13" s="23" t="str">
        <f t="shared" si="16"/>
        <v/>
      </c>
      <c r="AJ13" s="2"/>
      <c r="AK13" s="23" t="str">
        <f t="shared" si="16"/>
        <v/>
      </c>
      <c r="AL13" s="2"/>
      <c r="AM13" s="23" t="str">
        <f t="shared" ref="AM13:AO13" si="27">IF(AL13="","",ROUND(AL13/$Y13,2))</f>
        <v/>
      </c>
      <c r="AN13" s="2"/>
      <c r="AO13" s="23" t="str">
        <f t="shared" si="27"/>
        <v/>
      </c>
      <c r="AP13" s="2"/>
      <c r="AQ13" s="23" t="str">
        <f t="shared" si="18"/>
        <v/>
      </c>
      <c r="AR13" s="24">
        <f t="shared" si="19"/>
        <v>0</v>
      </c>
      <c r="AS13" s="1">
        <f t="shared" si="20"/>
        <v>0</v>
      </c>
      <c r="AT13" s="1" t="e">
        <f t="shared" si="21"/>
        <v>#VALUE!</v>
      </c>
      <c r="AU13" s="1" t="e">
        <f t="shared" si="6"/>
        <v>#VALUE!</v>
      </c>
    </row>
    <row r="14" spans="1:47" x14ac:dyDescent="0.3">
      <c r="A14" s="4"/>
      <c r="B14" s="4"/>
      <c r="C14" s="2"/>
      <c r="D14" s="12"/>
      <c r="E14" s="11"/>
      <c r="F14" s="5"/>
      <c r="G14" s="10"/>
      <c r="H14" s="5"/>
      <c r="I14" s="6"/>
      <c r="J14" s="2"/>
      <c r="K14" s="1">
        <f t="shared" si="7"/>
        <v>0</v>
      </c>
      <c r="L14" s="3"/>
      <c r="M14" s="1">
        <f t="shared" si="0"/>
        <v>0</v>
      </c>
      <c r="N14" s="1">
        <f t="shared" si="1"/>
        <v>0</v>
      </c>
      <c r="O14" s="7"/>
      <c r="P14" s="21" t="str">
        <f t="shared" si="2"/>
        <v/>
      </c>
      <c r="Q14" s="22" t="str">
        <f t="shared" si="8"/>
        <v/>
      </c>
      <c r="R14" s="7"/>
      <c r="S14" s="21" t="str">
        <f t="shared" si="3"/>
        <v/>
      </c>
      <c r="T14" s="22" t="str">
        <f t="shared" si="9"/>
        <v/>
      </c>
      <c r="U14" s="7"/>
      <c r="V14" s="21" t="str">
        <f t="shared" si="4"/>
        <v/>
      </c>
      <c r="W14" s="22" t="str">
        <f t="shared" si="10"/>
        <v/>
      </c>
      <c r="X14" s="1" t="e">
        <f t="shared" si="11"/>
        <v>#VALUE!</v>
      </c>
      <c r="Y14" s="1" t="e">
        <f t="shared" si="5"/>
        <v>#VALUE!</v>
      </c>
      <c r="Z14" s="2"/>
      <c r="AA14" s="23" t="str">
        <f t="shared" si="12"/>
        <v/>
      </c>
      <c r="AB14" s="2"/>
      <c r="AC14" s="23" t="str">
        <f t="shared" si="13"/>
        <v/>
      </c>
      <c r="AD14" s="2"/>
      <c r="AE14" s="23" t="str">
        <f t="shared" si="14"/>
        <v/>
      </c>
      <c r="AF14" s="2"/>
      <c r="AG14" s="23" t="str">
        <f t="shared" si="15"/>
        <v/>
      </c>
      <c r="AH14" s="2"/>
      <c r="AI14" s="23" t="str">
        <f t="shared" si="16"/>
        <v/>
      </c>
      <c r="AJ14" s="2"/>
      <c r="AK14" s="23" t="str">
        <f t="shared" si="16"/>
        <v/>
      </c>
      <c r="AL14" s="2"/>
      <c r="AM14" s="23" t="str">
        <f t="shared" ref="AM14:AO14" si="28">IF(AL14="","",ROUND(AL14/$Y14,2))</f>
        <v/>
      </c>
      <c r="AN14" s="2"/>
      <c r="AO14" s="23" t="str">
        <f t="shared" si="28"/>
        <v/>
      </c>
      <c r="AP14" s="2"/>
      <c r="AQ14" s="23" t="str">
        <f t="shared" si="18"/>
        <v/>
      </c>
      <c r="AR14" s="24">
        <f t="shared" si="19"/>
        <v>0</v>
      </c>
      <c r="AS14" s="1">
        <f t="shared" si="20"/>
        <v>0</v>
      </c>
      <c r="AT14" s="1" t="e">
        <f t="shared" si="21"/>
        <v>#VALUE!</v>
      </c>
      <c r="AU14" s="1" t="e">
        <f t="shared" si="6"/>
        <v>#VALUE!</v>
      </c>
    </row>
    <row r="15" spans="1:47" x14ac:dyDescent="0.3">
      <c r="A15" s="4"/>
      <c r="B15" s="4"/>
      <c r="C15" s="2"/>
      <c r="D15" s="12"/>
      <c r="E15" s="11"/>
      <c r="F15" s="5"/>
      <c r="G15" s="10"/>
      <c r="H15" s="5"/>
      <c r="I15" s="6"/>
      <c r="J15" s="2"/>
      <c r="K15" s="1">
        <f t="shared" si="7"/>
        <v>0</v>
      </c>
      <c r="L15" s="3"/>
      <c r="M15" s="1">
        <f t="shared" si="0"/>
        <v>0</v>
      </c>
      <c r="N15" s="1">
        <f t="shared" si="1"/>
        <v>0</v>
      </c>
      <c r="O15" s="7"/>
      <c r="P15" s="21" t="str">
        <f t="shared" si="2"/>
        <v/>
      </c>
      <c r="Q15" s="22" t="str">
        <f t="shared" si="8"/>
        <v/>
      </c>
      <c r="R15" s="7"/>
      <c r="S15" s="21" t="str">
        <f t="shared" si="3"/>
        <v/>
      </c>
      <c r="T15" s="22" t="str">
        <f t="shared" si="9"/>
        <v/>
      </c>
      <c r="U15" s="7"/>
      <c r="V15" s="21" t="str">
        <f t="shared" si="4"/>
        <v/>
      </c>
      <c r="W15" s="22" t="str">
        <f t="shared" si="10"/>
        <v/>
      </c>
      <c r="X15" s="1" t="e">
        <f t="shared" si="11"/>
        <v>#VALUE!</v>
      </c>
      <c r="Y15" s="1" t="e">
        <f t="shared" si="5"/>
        <v>#VALUE!</v>
      </c>
      <c r="Z15" s="2"/>
      <c r="AA15" s="23" t="str">
        <f t="shared" si="12"/>
        <v/>
      </c>
      <c r="AB15" s="2"/>
      <c r="AC15" s="23" t="str">
        <f t="shared" si="13"/>
        <v/>
      </c>
      <c r="AD15" s="2"/>
      <c r="AE15" s="23" t="str">
        <f t="shared" si="14"/>
        <v/>
      </c>
      <c r="AF15" s="2"/>
      <c r="AG15" s="23" t="str">
        <f t="shared" si="15"/>
        <v/>
      </c>
      <c r="AH15" s="2"/>
      <c r="AI15" s="23" t="str">
        <f t="shared" si="16"/>
        <v/>
      </c>
      <c r="AJ15" s="2"/>
      <c r="AK15" s="23" t="str">
        <f t="shared" si="16"/>
        <v/>
      </c>
      <c r="AL15" s="2"/>
      <c r="AM15" s="23" t="str">
        <f t="shared" ref="AM15:AO15" si="29">IF(AL15="","",ROUND(AL15/$Y15,2))</f>
        <v/>
      </c>
      <c r="AN15" s="2"/>
      <c r="AO15" s="23" t="str">
        <f t="shared" si="29"/>
        <v/>
      </c>
      <c r="AP15" s="2"/>
      <c r="AQ15" s="23" t="str">
        <f t="shared" si="18"/>
        <v/>
      </c>
      <c r="AR15" s="24">
        <f t="shared" si="19"/>
        <v>0</v>
      </c>
      <c r="AS15" s="1">
        <f t="shared" si="20"/>
        <v>0</v>
      </c>
      <c r="AT15" s="1" t="e">
        <f t="shared" si="21"/>
        <v>#VALUE!</v>
      </c>
      <c r="AU15" s="1" t="e">
        <f t="shared" si="6"/>
        <v>#VALUE!</v>
      </c>
    </row>
    <row r="17" spans="1:47" x14ac:dyDescent="0.3">
      <c r="AU17" s="25"/>
    </row>
    <row r="18" spans="1:47" ht="23.4" x14ac:dyDescent="0.3">
      <c r="A18" s="26" t="s">
        <v>20</v>
      </c>
      <c r="AU18" s="25"/>
    </row>
    <row r="19" spans="1:47" x14ac:dyDescent="0.3">
      <c r="AU19" s="25"/>
    </row>
    <row r="20" spans="1:47" ht="18" x14ac:dyDescent="0.3">
      <c r="A20" s="27" t="s">
        <v>5</v>
      </c>
      <c r="B20" s="8" t="s">
        <v>126</v>
      </c>
      <c r="E20" s="28"/>
      <c r="F20" s="28"/>
      <c r="G20" s="28"/>
      <c r="H20" s="28"/>
      <c r="I20" s="29"/>
    </row>
    <row r="21" spans="1:47" ht="18" x14ac:dyDescent="0.3">
      <c r="A21" s="27" t="s">
        <v>4</v>
      </c>
      <c r="B21" s="9" t="s">
        <v>127</v>
      </c>
      <c r="C21" s="29"/>
      <c r="E21" s="29"/>
      <c r="F21" s="29"/>
      <c r="G21" s="29"/>
      <c r="H21" s="29"/>
      <c r="I21" s="29"/>
    </row>
    <row r="22" spans="1:47" ht="18" x14ac:dyDescent="0.3">
      <c r="A22" s="27" t="s">
        <v>3</v>
      </c>
      <c r="B22" s="9" t="s">
        <v>128</v>
      </c>
      <c r="C22" s="29"/>
      <c r="E22" s="29"/>
      <c r="F22" s="29"/>
      <c r="G22" s="29"/>
      <c r="H22" s="29"/>
      <c r="I22" s="29"/>
    </row>
  </sheetData>
  <sheetProtection password="F482" sheet="1" formatCells="0"/>
  <protectedRanges>
    <protectedRange algorithmName="SHA-512" hashValue="PPgmIiwPgzK/ODeHyAOnyybv+Nl4noJC0aGJFW6YD8GMhHNw0GTQa7M0WuVFFcJ0CnPPZGFmslqw06/BrEjGMA==" saltValue="Q3zIP91SFaDl4kggc2DIXQ==" spinCount="100000" sqref="M6:M15" name="Intervallo1"/>
  </protectedRanges>
  <dataConsolidate/>
  <mergeCells count="52">
    <mergeCell ref="M4:M5"/>
    <mergeCell ref="X3:X5"/>
    <mergeCell ref="J3:J5"/>
    <mergeCell ref="O3:O5"/>
    <mergeCell ref="K3:K5"/>
    <mergeCell ref="S3:S5"/>
    <mergeCell ref="P3:P5"/>
    <mergeCell ref="L3:L5"/>
    <mergeCell ref="T3:T5"/>
    <mergeCell ref="W3:W5"/>
    <mergeCell ref="R3:R5"/>
    <mergeCell ref="U3:U5"/>
    <mergeCell ref="V3:V5"/>
    <mergeCell ref="AF4:AG4"/>
    <mergeCell ref="A2:I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2:X2"/>
    <mergeCell ref="J2:L2"/>
    <mergeCell ref="N4:N5"/>
    <mergeCell ref="M2:N2"/>
    <mergeCell ref="Q3:Q5"/>
    <mergeCell ref="AT2:AT5"/>
    <mergeCell ref="AU2:AU5"/>
    <mergeCell ref="AN3:AO3"/>
    <mergeCell ref="AN4:AO4"/>
    <mergeCell ref="AP3:AQ3"/>
    <mergeCell ref="AP4:AQ4"/>
    <mergeCell ref="AR3:AR5"/>
    <mergeCell ref="Y3:Y5"/>
    <mergeCell ref="AS3:AS5"/>
    <mergeCell ref="Y2:AS2"/>
    <mergeCell ref="AH3:AI3"/>
    <mergeCell ref="AJ3:AK3"/>
    <mergeCell ref="AL3:AM3"/>
    <mergeCell ref="Z4:AA4"/>
    <mergeCell ref="AB4:AC4"/>
    <mergeCell ref="AD4:AE4"/>
    <mergeCell ref="AH4:AI4"/>
    <mergeCell ref="AJ4:AK4"/>
    <mergeCell ref="AL4:AM4"/>
    <mergeCell ref="Z3:AA3"/>
    <mergeCell ref="AB3:AC3"/>
    <mergeCell ref="AD3:AE3"/>
    <mergeCell ref="AF3:AG3"/>
  </mergeCells>
  <conditionalFormatting sqref="AA6:AA15">
    <cfRule type="containsBlanks" dxfId="45" priority="9">
      <formula>LEN(TRIM(AA6))=0</formula>
    </cfRule>
    <cfRule type="cellIs" dxfId="44" priority="58" operator="equal">
      <formula>0</formula>
    </cfRule>
    <cfRule type="cellIs" dxfId="43" priority="120" operator="notBetween">
      <formula>0.15</formula>
      <formula>0.2</formula>
    </cfRule>
    <cfRule type="cellIs" dxfId="42" priority="124" operator="between">
      <formula>15%</formula>
      <formula>20%</formula>
    </cfRule>
  </conditionalFormatting>
  <conditionalFormatting sqref="AC6:AC15">
    <cfRule type="cellIs" dxfId="41" priority="8" operator="equal">
      <formula>0</formula>
    </cfRule>
    <cfRule type="containsBlanks" dxfId="40" priority="54">
      <formula>LEN(TRIM(AC6))=0</formula>
    </cfRule>
    <cfRule type="cellIs" dxfId="39" priority="56" operator="notBetween">
      <formula>7%</formula>
      <formula>0.15</formula>
    </cfRule>
    <cfRule type="cellIs" dxfId="38" priority="121" operator="between">
      <formula>7%</formula>
      <formula>15%</formula>
    </cfRule>
  </conditionalFormatting>
  <conditionalFormatting sqref="AE6:AE15">
    <cfRule type="cellIs" dxfId="37" priority="7" operator="equal">
      <formula>0</formula>
    </cfRule>
    <cfRule type="containsBlanks" dxfId="36" priority="45">
      <formula>LEN(TRIM(AE6))=0</formula>
    </cfRule>
    <cfRule type="cellIs" dxfId="35" priority="47" operator="between">
      <formula>0.2</formula>
      <formula>0.25</formula>
    </cfRule>
    <cfRule type="cellIs" dxfId="34" priority="122" operator="notBetween">
      <formula>0.2</formula>
      <formula>0.25</formula>
    </cfRule>
  </conditionalFormatting>
  <conditionalFormatting sqref="AG6:AG15">
    <cfRule type="cellIs" dxfId="33" priority="6" operator="equal">
      <formula>0</formula>
    </cfRule>
    <cfRule type="containsBlanks" dxfId="32" priority="38">
      <formula>LEN(TRIM(AG6))=0</formula>
    </cfRule>
    <cfRule type="cellIs" dxfId="31" priority="42" operator="notBetween">
      <formula>0.1</formula>
      <formula>0.2</formula>
    </cfRule>
    <cfRule type="cellIs" dxfId="30" priority="44" operator="between">
      <formula>0.1</formula>
      <formula>0.2</formula>
    </cfRule>
  </conditionalFormatting>
  <conditionalFormatting sqref="AI6:AI15">
    <cfRule type="cellIs" dxfId="29" priority="5" operator="equal">
      <formula>0</formula>
    </cfRule>
    <cfRule type="containsBlanks" dxfId="28" priority="35">
      <formula>LEN(TRIM(AI6))=0</formula>
    </cfRule>
    <cfRule type="cellIs" dxfId="27" priority="36" operator="notBetween">
      <formula>0.1</formula>
      <formula>0.15</formula>
    </cfRule>
    <cfRule type="cellIs" dxfId="26" priority="37" operator="between">
      <formula>0.1</formula>
      <formula>0.15</formula>
    </cfRule>
  </conditionalFormatting>
  <conditionalFormatting sqref="AK6:AK15">
    <cfRule type="cellIs" dxfId="25" priority="4" operator="equal">
      <formula>0</formula>
    </cfRule>
    <cfRule type="containsBlanks" dxfId="24" priority="32">
      <formula>LEN(TRIM(AK6))=0</formula>
    </cfRule>
    <cfRule type="cellIs" dxfId="23" priority="33" operator="notBetween">
      <formula>0.1</formula>
      <formula>0.12</formula>
    </cfRule>
    <cfRule type="cellIs" dxfId="22" priority="34" operator="between">
      <formula>0.1</formula>
      <formula>0.12</formula>
    </cfRule>
  </conditionalFormatting>
  <conditionalFormatting sqref="AM6:AM15">
    <cfRule type="cellIs" dxfId="21" priority="3" operator="equal">
      <formula>0</formula>
    </cfRule>
    <cfRule type="containsBlanks" dxfId="20" priority="29">
      <formula>LEN(TRIM(AM6))=0</formula>
    </cfRule>
    <cfRule type="cellIs" dxfId="19" priority="30" operator="notBetween">
      <formula>0.05</formula>
      <formula>0.08</formula>
    </cfRule>
    <cfRule type="cellIs" dxfId="18" priority="31" operator="between">
      <formula>0.05</formula>
      <formula>0.08</formula>
    </cfRule>
  </conditionalFormatting>
  <conditionalFormatting sqref="AO6:AO15">
    <cfRule type="cellIs" dxfId="17" priority="2" operator="equal">
      <formula>0</formula>
    </cfRule>
    <cfRule type="containsBlanks" dxfId="16" priority="26">
      <formula>LEN(TRIM(AO6))=0</formula>
    </cfRule>
    <cfRule type="cellIs" dxfId="15" priority="27" operator="notBetween">
      <formula>0.02</formula>
      <formula>0.04</formula>
    </cfRule>
    <cfRule type="cellIs" dxfId="14" priority="28" operator="between">
      <formula>0.02</formula>
      <formula>0.04</formula>
    </cfRule>
  </conditionalFormatting>
  <conditionalFormatting sqref="AR6:AR15">
    <cfRule type="cellIs" dxfId="13" priority="22" operator="greaterThan">
      <formula>$Y6</formula>
    </cfRule>
  </conditionalFormatting>
  <conditionalFormatting sqref="AQ6:AQ15">
    <cfRule type="cellIs" dxfId="12" priority="1" operator="equal">
      <formula>0</formula>
    </cfRule>
    <cfRule type="containsBlanks" dxfId="11" priority="19">
      <formula>LEN(TRIM(AQ6))=0</formula>
    </cfRule>
    <cfRule type="cellIs" dxfId="10" priority="20" operator="notBetween">
      <formula>0.03</formula>
      <formula>0.05</formula>
    </cfRule>
    <cfRule type="cellIs" dxfId="9" priority="21" operator="between">
      <formula>0.03</formula>
      <formula>0.05</formula>
    </cfRule>
  </conditionalFormatting>
  <conditionalFormatting sqref="A8:H15 A6 C6:E6 A7:E7 G6:G7">
    <cfRule type="containsBlanks" dxfId="8" priority="18">
      <formula>LEN(TRIM(A6))=0</formula>
    </cfRule>
  </conditionalFormatting>
  <conditionalFormatting sqref="I8:I15">
    <cfRule type="containsBlanks" dxfId="7" priority="17">
      <formula>LEN(TRIM(I8))=0</formula>
    </cfRule>
  </conditionalFormatting>
  <conditionalFormatting sqref="J6:J15">
    <cfRule type="containsBlanks" dxfId="6" priority="15">
      <formula>LEN(TRIM(J6))=0</formula>
    </cfRule>
    <cfRule type="cellIs" dxfId="5" priority="16" operator="notEqual">
      <formula>$K6</formula>
    </cfRule>
  </conditionalFormatting>
  <conditionalFormatting sqref="L6:L15">
    <cfRule type="containsBlanks" dxfId="4" priority="14">
      <formula>LEN(TRIM(L6))=0</formula>
    </cfRule>
  </conditionalFormatting>
  <conditionalFormatting sqref="O6:O15">
    <cfRule type="containsBlanks" dxfId="3" priority="123">
      <formula>LEN(TRIM(O6))=0</formula>
    </cfRule>
  </conditionalFormatting>
  <conditionalFormatting sqref="R6:R15">
    <cfRule type="containsBlanks" dxfId="2" priority="12">
      <formula>LEN(TRIM(R6))=0</formula>
    </cfRule>
  </conditionalFormatting>
  <conditionalFormatting sqref="U6:U15">
    <cfRule type="containsBlanks" dxfId="1" priority="11">
      <formula>LEN(TRIM(U6))=0</formula>
    </cfRule>
  </conditionalFormatting>
  <conditionalFormatting sqref="Z6:Z15 AB6:AB15 AD6:AD15 AF6:AF15 AH6:AH15 AJ6:AJ15 AL6:AL15 AN6:AN15 AP6:AP15">
    <cfRule type="containsBlanks" dxfId="0" priority="10">
      <formula>LEN(TRIM(Z6))=0</formula>
    </cfRule>
  </conditionalFormatting>
  <dataValidations count="9">
    <dataValidation type="date" operator="greaterThan" showInputMessage="1" showErrorMessage="1" error="inserire data corretta successiva al 01/01/2011" prompt="inserire data " sqref="L6:L15" xr:uid="{00000000-0002-0000-0000-000000000000}">
      <formula1>40544</formula1>
    </dataValidation>
    <dataValidation type="decimal" operator="greaterThan" showInputMessage="1" showErrorMessage="1" error="inserire importo corretto &gt;0" prompt="Se a seguito della compilazione la cella rimane in ROSSO l'importo versato è ERRATO." sqref="J6:J15" xr:uid="{00000000-0002-0000-0000-000001000000}">
      <formula1>0</formula1>
    </dataValidation>
    <dataValidation type="textLength" operator="equal" allowBlank="1" showInputMessage="1" showErrorMessage="1" error="Il CUP deve avere 15 caratteri" prompt="Inserire CUP " sqref="I8:I15" xr:uid="{00000000-0002-0000-0000-000002000000}">
      <formula1>15</formula1>
    </dataValidation>
    <dataValidation type="textLength" operator="equal" allowBlank="1" showInputMessage="1" showErrorMessage="1" error="Il CIG deve avere 10 caratteri" prompt="Inserire CIG" sqref="H8:H15" xr:uid="{00000000-0002-0000-0000-000003000000}">
      <formula1>10</formula1>
    </dataValidation>
    <dataValidation type="list" allowBlank="1" showInputMessage="1" showErrorMessage="1" sqref="E6:E15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2%,"1,9%","1,8%","1,7%","1,6%","1,5%",</x12ac:list>
        </mc:Choice>
        <mc:Fallback>
          <formula1>"2%,1,9%,1,8%,1,7%,1,6%,1,5%,"</formula1>
        </mc:Fallback>
      </mc:AlternateContent>
    </dataValidation>
    <dataValidation operator="greaterThan" showInputMessage="1" showErrorMessage="1" error="inserire importo corretto &gt;0" sqref="K6:K15" xr:uid="{00000000-0002-0000-0000-000005000000}"/>
    <dataValidation allowBlank="1" showInputMessage="1" showErrorMessage="1" prompt="Se la cella restituisce #VALORE! la compilazione del file è ERRATA." sqref="Y6:Y15 AT6:AT15 N6:N15" xr:uid="{00000000-0002-0000-0000-000006000000}"/>
    <dataValidation type="decimal" operator="greaterThanOrEqual" showInputMessage="1" showErrorMessage="1" sqref="Z6:Z15" xr:uid="{00000000-0002-0000-0000-000007000000}">
      <formula1>0</formula1>
    </dataValidation>
    <dataValidation operator="greaterThan" showInputMessage="1" showErrorMessage="1" sqref="AB6:AB15 AD6:AD15 AF6:AF15 AH6:AH15 AJ6:AJ15 AL6:AL15 AN6:AN15 AP6:AP15" xr:uid="{00000000-0002-0000-0000-000008000000}"/>
  </dataValidations>
  <pageMargins left="0" right="0" top="0.78740157480314965" bottom="0.74803149606299213" header="0.31496062992125984" footer="0.31496062992125984"/>
  <pageSetup paperSize="8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9000000}">
          <x14:formula1>
            <xm:f>Foglio2!$D$2:$D$12</xm:f>
          </x14:formula1>
          <xm:sqref>U6:U15</xm:sqref>
        </x14:dataValidation>
        <x14:dataValidation type="list" allowBlank="1" showInputMessage="1" showErrorMessage="1" xr:uid="{00000000-0002-0000-0000-00000A000000}">
          <x14:formula1>
            <xm:f>Foglio2!$A$2:$A$15</xm:f>
          </x14:formula1>
          <xm:sqref>G6:G15</xm:sqref>
        </x14:dataValidation>
        <x14:dataValidation type="list" allowBlank="1" showInputMessage="1" showErrorMessage="1" xr:uid="{00000000-0002-0000-0000-00000B000000}">
          <x14:formula1>
            <xm:f>Foglio2!$B$2:$B$45</xm:f>
          </x14:formula1>
          <xm:sqref>O6:O15</xm:sqref>
        </x14:dataValidation>
        <x14:dataValidation type="list" allowBlank="1" showInputMessage="1" showErrorMessage="1" xr:uid="{00000000-0002-0000-0000-00000C000000}">
          <x14:formula1>
            <xm:f>Foglio2!$C$2:$C$9</xm:f>
          </x14:formula1>
          <xm:sqref>R6:R15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"/>
  <sheetViews>
    <sheetView workbookViewId="0">
      <selection activeCell="D2" sqref="D2:D12"/>
    </sheetView>
  </sheetViews>
  <sheetFormatPr defaultRowHeight="14.4" x14ac:dyDescent="0.3"/>
  <cols>
    <col min="1" max="1" width="127.33203125" customWidth="1"/>
    <col min="2" max="2" width="61.33203125" customWidth="1"/>
    <col min="3" max="3" width="46.88671875" customWidth="1"/>
    <col min="4" max="4" width="38.88671875" customWidth="1"/>
  </cols>
  <sheetData>
    <row r="1" spans="1:4" x14ac:dyDescent="0.3">
      <c r="A1" t="s">
        <v>18</v>
      </c>
      <c r="B1" t="s">
        <v>24</v>
      </c>
      <c r="C1" t="s">
        <v>7</v>
      </c>
      <c r="D1" t="s">
        <v>8</v>
      </c>
    </row>
    <row r="2" spans="1:4" x14ac:dyDescent="0.3">
      <c r="A2" t="s">
        <v>109</v>
      </c>
      <c r="B2" t="s">
        <v>25</v>
      </c>
      <c r="C2" t="s">
        <v>25</v>
      </c>
      <c r="D2" t="s">
        <v>25</v>
      </c>
    </row>
    <row r="3" spans="1:4" x14ac:dyDescent="0.3">
      <c r="A3" t="s">
        <v>106</v>
      </c>
      <c r="B3" t="s">
        <v>63</v>
      </c>
      <c r="C3" t="s">
        <v>63</v>
      </c>
      <c r="D3" t="s">
        <v>63</v>
      </c>
    </row>
    <row r="4" spans="1:4" x14ac:dyDescent="0.3">
      <c r="A4" t="s">
        <v>110</v>
      </c>
      <c r="B4" t="s">
        <v>60</v>
      </c>
      <c r="C4" t="s">
        <v>60</v>
      </c>
      <c r="D4" t="s">
        <v>60</v>
      </c>
    </row>
    <row r="5" spans="1:4" x14ac:dyDescent="0.3">
      <c r="A5" t="s">
        <v>108</v>
      </c>
      <c r="B5" t="s">
        <v>61</v>
      </c>
      <c r="C5" t="s">
        <v>61</v>
      </c>
      <c r="D5" t="s">
        <v>61</v>
      </c>
    </row>
    <row r="6" spans="1:4" x14ac:dyDescent="0.3">
      <c r="A6" t="s">
        <v>112</v>
      </c>
      <c r="B6" t="s">
        <v>118</v>
      </c>
      <c r="C6" t="s">
        <v>118</v>
      </c>
      <c r="D6" t="s">
        <v>65</v>
      </c>
    </row>
    <row r="7" spans="1:4" x14ac:dyDescent="0.3">
      <c r="A7" t="s">
        <v>113</v>
      </c>
      <c r="B7" t="s">
        <v>62</v>
      </c>
      <c r="C7" t="s">
        <v>62</v>
      </c>
      <c r="D7" t="s">
        <v>118</v>
      </c>
    </row>
    <row r="8" spans="1:4" x14ac:dyDescent="0.3">
      <c r="A8" t="s">
        <v>111</v>
      </c>
      <c r="B8" t="s">
        <v>64</v>
      </c>
      <c r="C8" t="s">
        <v>64</v>
      </c>
      <c r="D8" t="s">
        <v>62</v>
      </c>
    </row>
    <row r="9" spans="1:4" x14ac:dyDescent="0.3">
      <c r="A9" t="s">
        <v>104</v>
      </c>
      <c r="B9" t="s">
        <v>117</v>
      </c>
      <c r="C9" t="s">
        <v>117</v>
      </c>
      <c r="D9" t="s">
        <v>64</v>
      </c>
    </row>
    <row r="10" spans="1:4" x14ac:dyDescent="0.3">
      <c r="A10" t="s">
        <v>102</v>
      </c>
      <c r="B10" t="s">
        <v>101</v>
      </c>
      <c r="D10" t="s">
        <v>117</v>
      </c>
    </row>
    <row r="11" spans="1:4" x14ac:dyDescent="0.3">
      <c r="A11" t="s">
        <v>103</v>
      </c>
      <c r="B11" t="s">
        <v>43</v>
      </c>
      <c r="D11" t="s">
        <v>66</v>
      </c>
    </row>
    <row r="12" spans="1:4" x14ac:dyDescent="0.3">
      <c r="A12" t="s">
        <v>115</v>
      </c>
      <c r="B12" t="s">
        <v>44</v>
      </c>
      <c r="D12" t="s">
        <v>74</v>
      </c>
    </row>
    <row r="13" spans="1:4" x14ac:dyDescent="0.3">
      <c r="A13" t="s">
        <v>105</v>
      </c>
      <c r="B13" t="s">
        <v>45</v>
      </c>
    </row>
    <row r="14" spans="1:4" x14ac:dyDescent="0.3">
      <c r="A14" t="s">
        <v>107</v>
      </c>
      <c r="B14" t="s">
        <v>46</v>
      </c>
    </row>
    <row r="15" spans="1:4" x14ac:dyDescent="0.3">
      <c r="A15" t="s">
        <v>114</v>
      </c>
      <c r="B15" t="s">
        <v>47</v>
      </c>
    </row>
    <row r="16" spans="1:4" x14ac:dyDescent="0.3">
      <c r="B16" t="s">
        <v>48</v>
      </c>
    </row>
    <row r="17" spans="2:2" x14ac:dyDescent="0.3">
      <c r="B17" t="s">
        <v>49</v>
      </c>
    </row>
    <row r="18" spans="2:2" x14ac:dyDescent="0.3">
      <c r="B18" t="s">
        <v>50</v>
      </c>
    </row>
    <row r="19" spans="2:2" x14ac:dyDescent="0.3">
      <c r="B19" t="s">
        <v>51</v>
      </c>
    </row>
    <row r="20" spans="2:2" x14ac:dyDescent="0.3">
      <c r="B20" t="s">
        <v>52</v>
      </c>
    </row>
    <row r="21" spans="2:2" x14ac:dyDescent="0.3">
      <c r="B21" t="s">
        <v>53</v>
      </c>
    </row>
    <row r="22" spans="2:2" x14ac:dyDescent="0.3">
      <c r="B22" t="s">
        <v>54</v>
      </c>
    </row>
    <row r="23" spans="2:2" x14ac:dyDescent="0.3">
      <c r="B23" t="s">
        <v>55</v>
      </c>
    </row>
    <row r="24" spans="2:2" x14ac:dyDescent="0.3">
      <c r="B24" t="s">
        <v>56</v>
      </c>
    </row>
    <row r="25" spans="2:2" x14ac:dyDescent="0.3">
      <c r="B25" t="s">
        <v>57</v>
      </c>
    </row>
    <row r="26" spans="2:2" x14ac:dyDescent="0.3">
      <c r="B26" t="s">
        <v>58</v>
      </c>
    </row>
    <row r="27" spans="2:2" x14ac:dyDescent="0.3">
      <c r="B27" t="s">
        <v>59</v>
      </c>
    </row>
    <row r="28" spans="2:2" x14ac:dyDescent="0.3">
      <c r="B28" t="s">
        <v>66</v>
      </c>
    </row>
    <row r="29" spans="2:2" x14ac:dyDescent="0.3">
      <c r="B29" t="s">
        <v>26</v>
      </c>
    </row>
    <row r="30" spans="2:2" x14ac:dyDescent="0.3">
      <c r="B30" t="s">
        <v>27</v>
      </c>
    </row>
    <row r="31" spans="2:2" x14ac:dyDescent="0.3">
      <c r="B31" t="s">
        <v>28</v>
      </c>
    </row>
    <row r="32" spans="2:2" x14ac:dyDescent="0.3">
      <c r="B32" t="s">
        <v>29</v>
      </c>
    </row>
    <row r="33" spans="2:2" x14ac:dyDescent="0.3">
      <c r="B33" t="s">
        <v>30</v>
      </c>
    </row>
    <row r="34" spans="2:2" x14ac:dyDescent="0.3">
      <c r="B34" t="s">
        <v>31</v>
      </c>
    </row>
    <row r="35" spans="2:2" x14ac:dyDescent="0.3">
      <c r="B35" t="s">
        <v>32</v>
      </c>
    </row>
    <row r="36" spans="2:2" x14ac:dyDescent="0.3">
      <c r="B36" t="s">
        <v>33</v>
      </c>
    </row>
    <row r="37" spans="2:2" x14ac:dyDescent="0.3">
      <c r="B37" t="s">
        <v>34</v>
      </c>
    </row>
    <row r="38" spans="2:2" x14ac:dyDescent="0.3">
      <c r="B38" t="s">
        <v>35</v>
      </c>
    </row>
    <row r="39" spans="2:2" x14ac:dyDescent="0.3">
      <c r="B39" t="s">
        <v>36</v>
      </c>
    </row>
    <row r="40" spans="2:2" x14ac:dyDescent="0.3">
      <c r="B40" t="s">
        <v>37</v>
      </c>
    </row>
    <row r="41" spans="2:2" x14ac:dyDescent="0.3">
      <c r="B41" t="s">
        <v>38</v>
      </c>
    </row>
    <row r="42" spans="2:2" x14ac:dyDescent="0.3">
      <c r="B42" t="s">
        <v>39</v>
      </c>
    </row>
    <row r="43" spans="2:2" x14ac:dyDescent="0.3">
      <c r="B43" t="s">
        <v>40</v>
      </c>
    </row>
    <row r="44" spans="2:2" x14ac:dyDescent="0.3">
      <c r="B44" t="s">
        <v>41</v>
      </c>
    </row>
    <row r="45" spans="2:2" x14ac:dyDescent="0.3">
      <c r="B45" t="s">
        <v>42</v>
      </c>
    </row>
  </sheetData>
  <sortState ref="D3:D12">
    <sortCondition ref="D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All.1_rev2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corona</dc:creator>
  <cp:lastModifiedBy>Daniela</cp:lastModifiedBy>
  <cp:lastPrinted>2021-12-14T14:14:26Z</cp:lastPrinted>
  <dcterms:created xsi:type="dcterms:W3CDTF">2021-11-16T09:41:42Z</dcterms:created>
  <dcterms:modified xsi:type="dcterms:W3CDTF">2025-06-25T11:47:20Z</dcterms:modified>
</cp:coreProperties>
</file>